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ester\Desktop\"/>
    </mc:Choice>
  </mc:AlternateContent>
  <bookViews>
    <workbookView xWindow="0" yWindow="0" windowWidth="28800" windowHeight="12210"/>
  </bookViews>
  <sheets>
    <sheet name="Instructions" sheetId="6" r:id="rId1"/>
    <sheet name="Proforma" sheetId="4" r:id="rId2"/>
    <sheet name="Analysis" sheetId="7" r:id="rId3"/>
    <sheet name="Lists" sheetId="3" state="hidden" r:id="rId4"/>
  </sheets>
  <externalReferences>
    <externalReference r:id="rId5"/>
  </externalReferences>
  <definedNames>
    <definedName name="ID" localSheetId="2" hidden="1">"c1f1472c-f2c0-4046-82b2-ea8d1a516a99"</definedName>
    <definedName name="ID" localSheetId="0" hidden="1">"77a26e0a-65e4-47a5-a560-4eee328af895"</definedName>
    <definedName name="ID" localSheetId="3" hidden="1">"afa5f76f-e042-4b45-abde-53d00529dbf3"</definedName>
    <definedName name="ID" localSheetId="1" hidden="1">"4a1cfa35-1358-41bd-b89d-a5f8f0003245"</definedName>
    <definedName name="Option">'[1]List Sheet'!$A$22:$A$25</definedName>
    <definedName name="_xlnm.Print_Area" localSheetId="1">Proforma!$A$1:$N$40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7" l="1"/>
  <c r="D23" i="7"/>
  <c r="E23" i="7"/>
  <c r="F23" i="7"/>
  <c r="B23" i="7"/>
  <c r="C21" i="7"/>
  <c r="D21" i="7"/>
  <c r="E21" i="7"/>
  <c r="F21" i="7"/>
  <c r="B21" i="7"/>
  <c r="C20" i="7"/>
  <c r="D20" i="7"/>
  <c r="E20" i="7"/>
  <c r="F20" i="7"/>
  <c r="B20" i="7"/>
  <c r="C19" i="7"/>
  <c r="D19" i="7"/>
  <c r="E19" i="7"/>
  <c r="F19" i="7"/>
  <c r="B19" i="7"/>
  <c r="F6" i="7"/>
  <c r="F5" i="7"/>
  <c r="F4" i="7"/>
  <c r="D29" i="4" l="1"/>
  <c r="F29" i="4" s="1"/>
  <c r="G29" i="4" s="1"/>
  <c r="H29" i="4" s="1"/>
  <c r="I29" i="4" s="1"/>
  <c r="J29" i="4" s="1"/>
  <c r="K29" i="4" s="1"/>
  <c r="J32" i="4" l="1"/>
  <c r="J31" i="4"/>
  <c r="J25" i="4"/>
  <c r="J21" i="4"/>
  <c r="J13" i="4"/>
  <c r="J34" i="4" l="1"/>
  <c r="B6" i="7"/>
  <c r="I31" i="4"/>
  <c r="G31" i="4"/>
  <c r="F31" i="4"/>
  <c r="B4" i="7" s="1"/>
  <c r="D31" i="4"/>
  <c r="C31" i="4"/>
  <c r="B31" i="4"/>
  <c r="J36" i="4" l="1"/>
  <c r="F25" i="7"/>
  <c r="K31" i="4"/>
  <c r="H31" i="4"/>
  <c r="B5" i="7" s="1"/>
  <c r="D25" i="4"/>
  <c r="C25" i="4"/>
  <c r="B25" i="4"/>
  <c r="F24" i="7" l="1"/>
  <c r="F22" i="7"/>
  <c r="K32" i="4"/>
  <c r="I32" i="4"/>
  <c r="H32" i="4"/>
  <c r="G32" i="4"/>
  <c r="F32" i="4"/>
  <c r="D32" i="4"/>
  <c r="C32" i="4"/>
  <c r="B32" i="4"/>
  <c r="G34" i="4" l="1"/>
  <c r="C25" i="7" s="1"/>
  <c r="F34" i="4"/>
  <c r="B25" i="7" s="1"/>
  <c r="D34" i="4"/>
  <c r="C34" i="4"/>
  <c r="K21" i="4"/>
  <c r="I21" i="4"/>
  <c r="H21" i="4"/>
  <c r="G21" i="4"/>
  <c r="F21" i="4"/>
  <c r="I25" i="4"/>
  <c r="H25" i="4"/>
  <c r="G25" i="4"/>
  <c r="F25" i="4"/>
  <c r="F13" i="4"/>
  <c r="G13" i="4"/>
  <c r="B13" i="4"/>
  <c r="C13" i="4"/>
  <c r="D13" i="4"/>
  <c r="I13" i="4"/>
  <c r="H13" i="4"/>
  <c r="F36" i="4" l="1"/>
  <c r="H34" i="4"/>
  <c r="G36" i="4"/>
  <c r="B11" i="7"/>
  <c r="E5" i="3"/>
  <c r="E6" i="3"/>
  <c r="E7" i="3"/>
  <c r="E8" i="3"/>
  <c r="E9" i="3"/>
  <c r="E10" i="3"/>
  <c r="E11" i="3"/>
  <c r="E12" i="3"/>
  <c r="E13" i="3"/>
  <c r="E4" i="3"/>
  <c r="C16" i="7"/>
  <c r="B16" i="7"/>
  <c r="F11" i="7"/>
  <c r="E11" i="7"/>
  <c r="D11" i="7"/>
  <c r="C11" i="7"/>
  <c r="F10" i="7"/>
  <c r="K10" i="7" s="1"/>
  <c r="E10" i="7"/>
  <c r="J10" i="7" s="1"/>
  <c r="D10" i="7"/>
  <c r="I10" i="7" s="1"/>
  <c r="C10" i="7"/>
  <c r="H10" i="7" s="1"/>
  <c r="B10" i="7"/>
  <c r="K19" i="7"/>
  <c r="J19" i="7"/>
  <c r="I19" i="7"/>
  <c r="H19" i="7"/>
  <c r="B21" i="4"/>
  <c r="B14" i="7"/>
  <c r="C14" i="7"/>
  <c r="E16" i="7"/>
  <c r="C21" i="4"/>
  <c r="D21" i="4"/>
  <c r="H23" i="7"/>
  <c r="C24" i="7" l="1"/>
  <c r="C22" i="7"/>
  <c r="H36" i="4"/>
  <c r="D25" i="7"/>
  <c r="B24" i="7"/>
  <c r="B22" i="7"/>
  <c r="H14" i="7"/>
  <c r="E12" i="7"/>
  <c r="H11" i="7"/>
  <c r="K11" i="7"/>
  <c r="D12" i="7"/>
  <c r="D14" i="7"/>
  <c r="I14" i="7" s="1"/>
  <c r="F16" i="7"/>
  <c r="K16" i="7" s="1"/>
  <c r="E14" i="7"/>
  <c r="D36" i="4"/>
  <c r="B12" i="7"/>
  <c r="F12" i="7"/>
  <c r="F14" i="7"/>
  <c r="H16" i="7"/>
  <c r="C36" i="4"/>
  <c r="J11" i="7"/>
  <c r="C12" i="7"/>
  <c r="I11" i="7"/>
  <c r="H20" i="7"/>
  <c r="H21" i="7"/>
  <c r="I23" i="7"/>
  <c r="P3" i="7"/>
  <c r="Q3" i="7" s="1"/>
  <c r="D22" i="7" l="1"/>
  <c r="D24" i="7"/>
  <c r="K12" i="7"/>
  <c r="I34" i="4"/>
  <c r="K34" i="4"/>
  <c r="K36" i="4" s="1"/>
  <c r="J14" i="7"/>
  <c r="E15" i="7"/>
  <c r="E13" i="7"/>
  <c r="F15" i="7"/>
  <c r="F13" i="7"/>
  <c r="K14" i="7"/>
  <c r="B15" i="7"/>
  <c r="B13" i="7"/>
  <c r="I12" i="7"/>
  <c r="H12" i="7"/>
  <c r="C15" i="7"/>
  <c r="C13" i="7"/>
  <c r="J12" i="7"/>
  <c r="I21" i="7"/>
  <c r="I20" i="7"/>
  <c r="J23" i="7"/>
  <c r="I36" i="4" l="1"/>
  <c r="E25" i="7"/>
  <c r="K15" i="7"/>
  <c r="K13" i="7"/>
  <c r="H13" i="7"/>
  <c r="H15" i="7"/>
  <c r="J20" i="7"/>
  <c r="K23" i="7"/>
  <c r="K20" i="7"/>
  <c r="J21" i="7"/>
  <c r="P4" i="7"/>
  <c r="Q4" i="7" s="1"/>
  <c r="E22" i="7" l="1"/>
  <c r="E24" i="7"/>
  <c r="K21" i="7"/>
  <c r="H25" i="7"/>
  <c r="P5" i="7"/>
  <c r="Q5" i="7" s="1"/>
  <c r="P6" i="7" l="1"/>
  <c r="Q6" i="7" s="1"/>
  <c r="I25" i="7"/>
  <c r="H22" i="7"/>
  <c r="H24" i="7"/>
  <c r="I22" i="7" l="1"/>
  <c r="I24" i="7"/>
  <c r="P7" i="7"/>
  <c r="Q7" i="7" s="1"/>
  <c r="J25" i="7"/>
  <c r="P8" i="7" l="1"/>
  <c r="Q8" i="7" s="1"/>
  <c r="K25" i="7"/>
  <c r="J22" i="7"/>
  <c r="J24" i="7"/>
  <c r="K24" i="7" l="1"/>
  <c r="K22" i="7"/>
  <c r="P9" i="7"/>
  <c r="Q9" i="7" s="1"/>
  <c r="P10" i="7" l="1"/>
  <c r="Q10" i="7" s="1"/>
  <c r="P12" i="7" l="1"/>
  <c r="Q12" i="7" s="1"/>
  <c r="P11" i="7"/>
  <c r="Q11" i="7" s="1"/>
  <c r="B34" i="4" l="1"/>
  <c r="B36" i="4" s="1"/>
  <c r="D13" i="7" l="1"/>
  <c r="D15" i="7"/>
  <c r="D16" i="7"/>
  <c r="I15" i="7" l="1"/>
  <c r="J15" i="7"/>
  <c r="I16" i="7"/>
  <c r="J16" i="7"/>
  <c r="I13" i="7"/>
  <c r="J13" i="7"/>
</calcChain>
</file>

<file path=xl/sharedStrings.xml><?xml version="1.0" encoding="utf-8"?>
<sst xmlns="http://schemas.openxmlformats.org/spreadsheetml/2006/main" count="146" uniqueCount="91">
  <si>
    <t>Lease Type</t>
  </si>
  <si>
    <t>Office</t>
  </si>
  <si>
    <t>Revenue</t>
  </si>
  <si>
    <t>Years</t>
  </si>
  <si>
    <t>Net Patient Revenue</t>
  </si>
  <si>
    <t>Indirect Cost</t>
  </si>
  <si>
    <t>Sales/Service/Other</t>
  </si>
  <si>
    <t>Gifts</t>
  </si>
  <si>
    <t>Total Revenue</t>
  </si>
  <si>
    <t>Expense</t>
  </si>
  <si>
    <t>Salary &amp; Benefits</t>
  </si>
  <si>
    <t>Total Expense</t>
  </si>
  <si>
    <t>Net Income</t>
  </si>
  <si>
    <t>Yes</t>
  </si>
  <si>
    <t>No</t>
  </si>
  <si>
    <t>Object</t>
  </si>
  <si>
    <t>Lease Request Pro Forma</t>
  </si>
  <si>
    <t>Overhead</t>
  </si>
  <si>
    <t>Grants</t>
  </si>
  <si>
    <t>IDC</t>
  </si>
  <si>
    <t>Total FTE's</t>
  </si>
  <si>
    <t>% Change</t>
  </si>
  <si>
    <t>Tuition</t>
  </si>
  <si>
    <t>Total Sq/Ft</t>
  </si>
  <si>
    <t>Lease Threshold</t>
  </si>
  <si>
    <t>1Yr</t>
  </si>
  <si>
    <t>3Yr</t>
  </si>
  <si>
    <t>5Yr</t>
  </si>
  <si>
    <t>10Yr</t>
  </si>
  <si>
    <t>Operating Expense</t>
  </si>
  <si>
    <t>Dept Performance</t>
  </si>
  <si>
    <t>Revenue per Sq Ft</t>
  </si>
  <si>
    <t>Net Income per Sq Ft</t>
  </si>
  <si>
    <t>Sq Ft per FTE</t>
  </si>
  <si>
    <t>Revenue per FTE</t>
  </si>
  <si>
    <t>Net Income per FTE</t>
  </si>
  <si>
    <t>Salary % of Expense</t>
  </si>
  <si>
    <t>*Fill out all blue cells</t>
  </si>
  <si>
    <t>Notes/Concerns</t>
  </si>
  <si>
    <t>Location</t>
  </si>
  <si>
    <t>Base Rate</t>
  </si>
  <si>
    <t>Opex Rate</t>
  </si>
  <si>
    <t>Medical</t>
  </si>
  <si>
    <t>R&amp;D</t>
  </si>
  <si>
    <t>Retail</t>
  </si>
  <si>
    <t>Flex</t>
  </si>
  <si>
    <t>Downtown</t>
  </si>
  <si>
    <t>Suburban</t>
  </si>
  <si>
    <t>Construction</t>
  </si>
  <si>
    <t>Location Type</t>
  </si>
  <si>
    <t>Total Rate</t>
  </si>
  <si>
    <t>Balance Sheet Impact</t>
  </si>
  <si>
    <t>None</t>
  </si>
  <si>
    <t>Addition</t>
  </si>
  <si>
    <t>Replaced</t>
  </si>
  <si>
    <t>Discount Rate</t>
  </si>
  <si>
    <t>Date:</t>
  </si>
  <si>
    <t>Department:</t>
  </si>
  <si>
    <t>Base Year</t>
  </si>
  <si>
    <t>Service/Supplies (Ex. Lease Cost)</t>
  </si>
  <si>
    <t>Historical</t>
  </si>
  <si>
    <t>Future</t>
  </si>
  <si>
    <t>Base</t>
  </si>
  <si>
    <t>Lease Base Rent</t>
  </si>
  <si>
    <t>Capital/TI Cost</t>
  </si>
  <si>
    <t>Total Lease Costs</t>
  </si>
  <si>
    <t>Univ or Healthcare?</t>
  </si>
  <si>
    <t>Does your Dept Pay OCA?</t>
  </si>
  <si>
    <t>University</t>
  </si>
  <si>
    <t>Healthcare</t>
  </si>
  <si>
    <t>Leave Blank</t>
  </si>
  <si>
    <t>Triple Net</t>
  </si>
  <si>
    <t>Double Net</t>
  </si>
  <si>
    <t>Net</t>
  </si>
  <si>
    <t>Gross</t>
  </si>
  <si>
    <t>Full Service</t>
  </si>
  <si>
    <t>Expense Stop</t>
  </si>
  <si>
    <t>First</t>
  </si>
  <si>
    <t>Second</t>
  </si>
  <si>
    <t>Third</t>
  </si>
  <si>
    <t>Final</t>
  </si>
  <si>
    <t>[0] remaining</t>
  </si>
  <si>
    <t>[1] 5 year term</t>
  </si>
  <si>
    <t>[2] 5 year term</t>
  </si>
  <si>
    <t>Lease Renewal Pro Forma Packet</t>
  </si>
  <si>
    <t>Section to be completed by CPRE Real Estate Team</t>
  </si>
  <si>
    <r>
      <t xml:space="preserve">Please complete all the </t>
    </r>
    <r>
      <rPr>
        <b/>
        <i/>
        <sz val="11"/>
        <color theme="4" tint="-0.249977111117893"/>
        <rFont val="Calibri"/>
        <family val="2"/>
        <scheme val="minor"/>
      </rPr>
      <t>BLUE</t>
    </r>
    <r>
      <rPr>
        <b/>
        <i/>
        <sz val="11"/>
        <color theme="1"/>
        <rFont val="Calibri"/>
        <family val="2"/>
        <scheme val="minor"/>
      </rPr>
      <t xml:space="preserve"> cells in the Lease Renewal &amp; Proforma tabs.</t>
    </r>
  </si>
  <si>
    <r>
      <t xml:space="preserve">Manually complete the </t>
    </r>
    <r>
      <rPr>
        <sz val="11"/>
        <color theme="4" tint="-0.249977111117893"/>
        <rFont val="Calibri"/>
        <family val="2"/>
        <scheme val="minor"/>
      </rPr>
      <t>blue</t>
    </r>
    <r>
      <rPr>
        <sz val="11"/>
        <color theme="1"/>
        <rFont val="Calibri"/>
        <family val="2"/>
        <scheme val="minor"/>
      </rPr>
      <t xml:space="preserve"> cells show how your current operations are running prior to and during the proposed lease renewal.</t>
    </r>
  </si>
  <si>
    <t>1.  Proforma Tab</t>
  </si>
  <si>
    <t>Last Updated November 1, 2022</t>
  </si>
  <si>
    <t>FY29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</si>
</sst>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  <numFmt numFmtId="167" formatCode="_(* #,##0.0_);_(* \(#,##0.0\);_(* &quot;-&quot;??_);_(@_)"/>
    <numFmt numFmtId="168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3"/>
      <name val="Arial"/>
      <family val="2"/>
    </font>
    <font>
      <b/>
      <i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43" applyFont="0">
      <alignment horizontal="left" vertical="center"/>
    </xf>
  </cellStyleXfs>
  <cellXfs count="155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0" borderId="0" xfId="0" applyFont="1"/>
    <xf numFmtId="0" fontId="3" fillId="2" borderId="20" xfId="0" applyFont="1" applyFill="1" applyBorder="1" applyAlignment="1">
      <alignment horizontal="center"/>
    </xf>
    <xf numFmtId="164" fontId="0" fillId="0" borderId="3" xfId="3" applyNumberFormat="1" applyFont="1" applyBorder="1"/>
    <xf numFmtId="164" fontId="0" fillId="0" borderId="9" xfId="3" applyNumberFormat="1" applyFont="1" applyBorder="1"/>
    <xf numFmtId="164" fontId="0" fillId="0" borderId="4" xfId="3" applyNumberFormat="1" applyFont="1" applyBorder="1"/>
    <xf numFmtId="164" fontId="0" fillId="0" borderId="24" xfId="3" applyNumberFormat="1" applyFont="1" applyBorder="1"/>
    <xf numFmtId="164" fontId="0" fillId="0" borderId="14" xfId="3" applyNumberFormat="1" applyFont="1" applyBorder="1"/>
    <xf numFmtId="164" fontId="0" fillId="0" borderId="25" xfId="3" applyNumberFormat="1" applyFont="1" applyBorder="1"/>
    <xf numFmtId="0" fontId="0" fillId="0" borderId="0" xfId="0" applyAlignment="1">
      <alignment wrapText="1"/>
    </xf>
    <xf numFmtId="0" fontId="6" fillId="0" borderId="0" xfId="0" applyFont="1"/>
    <xf numFmtId="0" fontId="7" fillId="0" borderId="0" xfId="0" applyFont="1"/>
    <xf numFmtId="0" fontId="5" fillId="0" borderId="0" xfId="0" applyFont="1"/>
    <xf numFmtId="0" fontId="0" fillId="0" borderId="8" xfId="0" applyBorder="1"/>
    <xf numFmtId="168" fontId="0" fillId="0" borderId="9" xfId="1" applyNumberFormat="1" applyFont="1" applyBorder="1"/>
    <xf numFmtId="0" fontId="0" fillId="0" borderId="28" xfId="0" applyBorder="1"/>
    <xf numFmtId="168" fontId="0" fillId="0" borderId="24" xfId="1" applyNumberFormat="1" applyFont="1" applyBorder="1"/>
    <xf numFmtId="0" fontId="0" fillId="0" borderId="29" xfId="0" applyBorder="1"/>
    <xf numFmtId="168" fontId="0" fillId="0" borderId="25" xfId="1" applyNumberFormat="1" applyFont="1" applyBorder="1"/>
    <xf numFmtId="164" fontId="0" fillId="0" borderId="8" xfId="3" applyNumberFormat="1" applyFont="1" applyBorder="1"/>
    <xf numFmtId="164" fontId="0" fillId="0" borderId="28" xfId="3" applyNumberFormat="1" applyFont="1" applyBorder="1"/>
    <xf numFmtId="164" fontId="0" fillId="0" borderId="29" xfId="3" applyNumberFormat="1" applyFont="1" applyBorder="1"/>
    <xf numFmtId="167" fontId="0" fillId="0" borderId="3" xfId="1" applyNumberFormat="1" applyFont="1" applyFill="1" applyBorder="1"/>
    <xf numFmtId="167" fontId="0" fillId="0" borderId="9" xfId="1" applyNumberFormat="1" applyFont="1" applyFill="1" applyBorder="1"/>
    <xf numFmtId="168" fontId="0" fillId="0" borderId="4" xfId="2" applyNumberFormat="1" applyFont="1" applyFill="1" applyBorder="1"/>
    <xf numFmtId="168" fontId="0" fillId="0" borderId="24" xfId="2" applyNumberFormat="1" applyFont="1" applyFill="1" applyBorder="1"/>
    <xf numFmtId="168" fontId="0" fillId="0" borderId="4" xfId="0" applyNumberFormat="1" applyBorder="1"/>
    <xf numFmtId="168" fontId="0" fillId="0" borderId="24" xfId="0" applyNumberFormat="1" applyBorder="1"/>
    <xf numFmtId="0" fontId="0" fillId="0" borderId="0" xfId="0" applyAlignment="1">
      <alignment horizontal="center"/>
    </xf>
    <xf numFmtId="10" fontId="0" fillId="0" borderId="0" xfId="3" applyNumberFormat="1" applyFont="1"/>
    <xf numFmtId="168" fontId="0" fillId="0" borderId="11" xfId="0" applyNumberFormat="1" applyBorder="1" applyAlignment="1"/>
    <xf numFmtId="168" fontId="0" fillId="0" borderId="0" xfId="1" applyNumberFormat="1" applyFont="1" applyBorder="1"/>
    <xf numFmtId="0" fontId="3" fillId="0" borderId="0" xfId="0" applyFont="1" applyFill="1" applyBorder="1" applyAlignment="1">
      <alignment horizontal="center"/>
    </xf>
    <xf numFmtId="168" fontId="0" fillId="0" borderId="12" xfId="0" applyNumberFormat="1" applyBorder="1" applyAlignment="1"/>
    <xf numFmtId="168" fontId="0" fillId="0" borderId="13" xfId="0" applyNumberFormat="1" applyBorder="1" applyAlignment="1"/>
    <xf numFmtId="168" fontId="0" fillId="0" borderId="16" xfId="0" applyNumberFormat="1" applyBorder="1" applyAlignment="1"/>
    <xf numFmtId="168" fontId="0" fillId="0" borderId="37" xfId="0" applyNumberFormat="1" applyBorder="1" applyAlignment="1"/>
    <xf numFmtId="168" fontId="0" fillId="0" borderId="38" xfId="0" applyNumberFormat="1" applyBorder="1" applyAlignment="1"/>
    <xf numFmtId="168" fontId="0" fillId="0" borderId="39" xfId="0" applyNumberFormat="1" applyBorder="1" applyAlignment="1"/>
    <xf numFmtId="8" fontId="5" fillId="0" borderId="0" xfId="0" applyNumberFormat="1" applyFont="1"/>
    <xf numFmtId="10" fontId="3" fillId="0" borderId="23" xfId="3" applyNumberFormat="1" applyFont="1" applyBorder="1"/>
    <xf numFmtId="166" fontId="0" fillId="3" borderId="3" xfId="2" applyNumberFormat="1" applyFont="1" applyFill="1" applyBorder="1" applyProtection="1">
      <protection locked="0"/>
    </xf>
    <xf numFmtId="166" fontId="0" fillId="3" borderId="2" xfId="2" applyNumberFormat="1" applyFont="1" applyFill="1" applyBorder="1" applyProtection="1">
      <protection locked="0"/>
    </xf>
    <xf numFmtId="166" fontId="0" fillId="3" borderId="4" xfId="2" applyNumberFormat="1" applyFont="1" applyFill="1" applyBorder="1" applyProtection="1">
      <protection locked="0"/>
    </xf>
    <xf numFmtId="166" fontId="0" fillId="3" borderId="0" xfId="2" applyNumberFormat="1" applyFont="1" applyFill="1" applyBorder="1" applyProtection="1">
      <protection locked="0"/>
    </xf>
    <xf numFmtId="165" fontId="0" fillId="3" borderId="4" xfId="1" applyNumberFormat="1" applyFont="1" applyFill="1" applyBorder="1" applyProtection="1">
      <protection locked="0"/>
    </xf>
    <xf numFmtId="165" fontId="0" fillId="3" borderId="0" xfId="1" applyNumberFormat="1" applyFont="1" applyFill="1" applyBorder="1" applyProtection="1">
      <protection locked="0"/>
    </xf>
    <xf numFmtId="165" fontId="0" fillId="3" borderId="14" xfId="1" applyNumberFormat="1" applyFont="1" applyFill="1" applyBorder="1" applyProtection="1">
      <protection locked="0"/>
    </xf>
    <xf numFmtId="165" fontId="0" fillId="3" borderId="15" xfId="1" applyNumberFormat="1" applyFont="1" applyFill="1" applyBorder="1" applyProtection="1">
      <protection locked="0"/>
    </xf>
    <xf numFmtId="0" fontId="2" fillId="0" borderId="0" xfId="0" applyFont="1" applyProtection="1"/>
    <xf numFmtId="0" fontId="0" fillId="0" borderId="0" xfId="0" applyProtection="1"/>
    <xf numFmtId="0" fontId="3" fillId="2" borderId="5" xfId="0" applyFont="1" applyFill="1" applyBorder="1" applyAlignment="1" applyProtection="1">
      <alignment horizontal="center"/>
    </xf>
    <xf numFmtId="0" fontId="3" fillId="2" borderId="8" xfId="0" applyFont="1" applyFill="1" applyBorder="1" applyProtection="1"/>
    <xf numFmtId="0" fontId="3" fillId="2" borderId="3" xfId="0" applyFont="1" applyFill="1" applyBorder="1" applyAlignment="1" applyProtection="1">
      <alignment horizontal="center"/>
    </xf>
    <xf numFmtId="0" fontId="2" fillId="0" borderId="10" xfId="0" applyFont="1" applyBorder="1" applyProtection="1"/>
    <xf numFmtId="0" fontId="2" fillId="0" borderId="11" xfId="0" applyFont="1" applyBorder="1" applyProtection="1"/>
    <xf numFmtId="0" fontId="2" fillId="0" borderId="13" xfId="0" applyFont="1" applyBorder="1" applyProtection="1"/>
    <xf numFmtId="0" fontId="0" fillId="0" borderId="0" xfId="0" applyBorder="1" applyProtection="1"/>
    <xf numFmtId="165" fontId="0" fillId="0" borderId="0" xfId="1" applyNumberFormat="1" applyFont="1" applyBorder="1" applyProtection="1"/>
    <xf numFmtId="0" fontId="3" fillId="0" borderId="17" xfId="0" applyFont="1" applyBorder="1" applyProtection="1"/>
    <xf numFmtId="166" fontId="3" fillId="0" borderId="18" xfId="2" applyNumberFormat="1" applyFont="1" applyBorder="1" applyProtection="1"/>
    <xf numFmtId="0" fontId="3" fillId="2" borderId="20" xfId="0" applyFont="1" applyFill="1" applyBorder="1" applyProtection="1"/>
    <xf numFmtId="165" fontId="0" fillId="0" borderId="0" xfId="1" applyNumberFormat="1" applyFont="1" applyProtection="1"/>
    <xf numFmtId="0" fontId="4" fillId="0" borderId="0" xfId="0" applyFont="1" applyProtection="1"/>
    <xf numFmtId="0" fontId="3" fillId="0" borderId="0" xfId="0" applyFont="1" applyProtection="1"/>
    <xf numFmtId="0" fontId="2" fillId="0" borderId="11" xfId="0" applyFont="1" applyBorder="1" applyAlignment="1" applyProtection="1">
      <alignment wrapText="1"/>
    </xf>
    <xf numFmtId="0" fontId="3" fillId="2" borderId="5" xfId="0" applyFont="1" applyFill="1" applyBorder="1" applyAlignment="1" applyProtection="1">
      <alignment horizontal="center" wrapText="1"/>
    </xf>
    <xf numFmtId="0" fontId="3" fillId="2" borderId="8" xfId="0" applyFont="1" applyFill="1" applyBorder="1" applyAlignment="1" applyProtection="1">
      <alignment horizontal="center"/>
    </xf>
    <xf numFmtId="0" fontId="3" fillId="2" borderId="9" xfId="0" applyFont="1" applyFill="1" applyBorder="1" applyAlignment="1" applyProtection="1">
      <alignment horizontal="center"/>
    </xf>
    <xf numFmtId="166" fontId="0" fillId="3" borderId="8" xfId="2" applyNumberFormat="1" applyFont="1" applyFill="1" applyBorder="1" applyProtection="1">
      <protection locked="0"/>
    </xf>
    <xf numFmtId="166" fontId="0" fillId="3" borderId="9" xfId="2" applyNumberFormat="1" applyFont="1" applyFill="1" applyBorder="1" applyProtection="1">
      <protection locked="0"/>
    </xf>
    <xf numFmtId="165" fontId="0" fillId="3" borderId="28" xfId="1" applyNumberFormat="1" applyFont="1" applyFill="1" applyBorder="1" applyProtection="1">
      <protection locked="0"/>
    </xf>
    <xf numFmtId="165" fontId="0" fillId="3" borderId="12" xfId="1" applyNumberFormat="1" applyFont="1" applyFill="1" applyBorder="1" applyProtection="1">
      <protection locked="0"/>
    </xf>
    <xf numFmtId="166" fontId="0" fillId="3" borderId="28" xfId="2" applyNumberFormat="1" applyFont="1" applyFill="1" applyBorder="1" applyProtection="1">
      <protection locked="0"/>
    </xf>
    <xf numFmtId="166" fontId="0" fillId="3" borderId="24" xfId="2" applyNumberFormat="1" applyFont="1" applyFill="1" applyBorder="1" applyProtection="1">
      <protection locked="0"/>
    </xf>
    <xf numFmtId="165" fontId="0" fillId="3" borderId="24" xfId="1" applyNumberFormat="1" applyFont="1" applyFill="1" applyBorder="1" applyProtection="1">
      <protection locked="0"/>
    </xf>
    <xf numFmtId="165" fontId="0" fillId="3" borderId="29" xfId="1" applyNumberFormat="1" applyFont="1" applyFill="1" applyBorder="1" applyProtection="1">
      <protection locked="0"/>
    </xf>
    <xf numFmtId="165" fontId="0" fillId="3" borderId="25" xfId="1" applyNumberFormat="1" applyFont="1" applyFill="1" applyBorder="1" applyProtection="1">
      <protection locked="0"/>
    </xf>
    <xf numFmtId="166" fontId="3" fillId="0" borderId="17" xfId="2" applyNumberFormat="1" applyFont="1" applyBorder="1" applyProtection="1"/>
    <xf numFmtId="166" fontId="3" fillId="0" borderId="19" xfId="2" applyNumberFormat="1" applyFont="1" applyBorder="1" applyProtection="1"/>
    <xf numFmtId="0" fontId="2" fillId="4" borderId="11" xfId="0" applyFont="1" applyFill="1" applyBorder="1" applyProtection="1"/>
    <xf numFmtId="0" fontId="2" fillId="4" borderId="32" xfId="0" applyFont="1" applyFill="1" applyBorder="1" applyProtection="1"/>
    <xf numFmtId="0" fontId="2" fillId="4" borderId="13" xfId="0" applyFont="1" applyFill="1" applyBorder="1" applyProtection="1"/>
    <xf numFmtId="0" fontId="4" fillId="0" borderId="11" xfId="0" applyFont="1" applyBorder="1" applyProtection="1"/>
    <xf numFmtId="165" fontId="3" fillId="0" borderId="4" xfId="1" applyNumberFormat="1" applyFont="1" applyFill="1" applyBorder="1" applyProtection="1"/>
    <xf numFmtId="165" fontId="3" fillId="0" borderId="0" xfId="1" applyNumberFormat="1" applyFont="1" applyFill="1" applyBorder="1" applyProtection="1"/>
    <xf numFmtId="165" fontId="3" fillId="0" borderId="28" xfId="1" applyNumberFormat="1" applyFont="1" applyFill="1" applyBorder="1" applyProtection="1"/>
    <xf numFmtId="165" fontId="3" fillId="0" borderId="12" xfId="1" applyNumberFormat="1" applyFont="1" applyFill="1" applyBorder="1" applyProtection="1"/>
    <xf numFmtId="165" fontId="0" fillId="0" borderId="14" xfId="1" applyNumberFormat="1" applyFont="1" applyFill="1" applyBorder="1" applyProtection="1"/>
    <xf numFmtId="165" fontId="0" fillId="0" borderId="15" xfId="1" applyNumberFormat="1" applyFont="1" applyFill="1" applyBorder="1" applyProtection="1"/>
    <xf numFmtId="165" fontId="0" fillId="0" borderId="29" xfId="1" applyNumberFormat="1" applyFont="1" applyFill="1" applyBorder="1" applyProtection="1"/>
    <xf numFmtId="165" fontId="0" fillId="0" borderId="16" xfId="1" applyNumberFormat="1" applyFont="1" applyFill="1" applyBorder="1" applyProtection="1"/>
    <xf numFmtId="166" fontId="0" fillId="3" borderId="37" xfId="2" applyNumberFormat="1" applyFont="1" applyFill="1" applyBorder="1" applyProtection="1">
      <protection locked="0"/>
    </xf>
    <xf numFmtId="0" fontId="2" fillId="0" borderId="8" xfId="0" applyFont="1" applyBorder="1" applyProtection="1"/>
    <xf numFmtId="166" fontId="0" fillId="3" borderId="44" xfId="2" applyNumberFormat="1" applyFont="1" applyFill="1" applyBorder="1" applyProtection="1">
      <protection locked="0"/>
    </xf>
    <xf numFmtId="167" fontId="3" fillId="3" borderId="18" xfId="1" applyNumberFormat="1" applyFont="1" applyFill="1" applyBorder="1" applyProtection="1">
      <protection locked="0"/>
    </xf>
    <xf numFmtId="167" fontId="0" fillId="0" borderId="0" xfId="1" applyNumberFormat="1" applyFont="1" applyProtection="1"/>
    <xf numFmtId="167" fontId="3" fillId="3" borderId="17" xfId="1" applyNumberFormat="1" applyFont="1" applyFill="1" applyBorder="1" applyProtection="1">
      <protection locked="0"/>
    </xf>
    <xf numFmtId="167" fontId="3" fillId="3" borderId="19" xfId="1" applyNumberFormat="1" applyFont="1" applyFill="1" applyBorder="1" applyProtection="1">
      <protection locked="0"/>
    </xf>
    <xf numFmtId="165" fontId="3" fillId="3" borderId="18" xfId="1" applyNumberFormat="1" applyFont="1" applyFill="1" applyBorder="1" applyProtection="1">
      <protection locked="0"/>
    </xf>
    <xf numFmtId="165" fontId="3" fillId="3" borderId="17" xfId="1" applyNumberFormat="1" applyFont="1" applyFill="1" applyBorder="1" applyProtection="1">
      <protection locked="0"/>
    </xf>
    <xf numFmtId="165" fontId="3" fillId="3" borderId="19" xfId="1" applyNumberFormat="1" applyFont="1" applyFill="1" applyBorder="1" applyProtection="1">
      <protection locked="0"/>
    </xf>
    <xf numFmtId="165" fontId="0" fillId="4" borderId="41" xfId="1" applyNumberFormat="1" applyFont="1" applyFill="1" applyBorder="1" applyProtection="1">
      <protection locked="0"/>
    </xf>
    <xf numFmtId="165" fontId="0" fillId="4" borderId="33" xfId="1" applyNumberFormat="1" applyFont="1" applyFill="1" applyBorder="1" applyProtection="1">
      <protection locked="0"/>
    </xf>
    <xf numFmtId="165" fontId="0" fillId="4" borderId="42" xfId="1" applyNumberFormat="1" applyFont="1" applyFill="1" applyBorder="1" applyProtection="1">
      <protection locked="0"/>
    </xf>
    <xf numFmtId="165" fontId="0" fillId="4" borderId="4" xfId="1" applyNumberFormat="1" applyFont="1" applyFill="1" applyBorder="1" applyProtection="1">
      <protection locked="0"/>
    </xf>
    <xf numFmtId="165" fontId="0" fillId="4" borderId="0" xfId="1" applyNumberFormat="1" applyFont="1" applyFill="1" applyBorder="1" applyProtection="1">
      <protection locked="0"/>
    </xf>
    <xf numFmtId="165" fontId="0" fillId="4" borderId="24" xfId="1" applyNumberFormat="1" applyFont="1" applyFill="1" applyBorder="1" applyProtection="1">
      <protection locked="0"/>
    </xf>
    <xf numFmtId="165" fontId="0" fillId="4" borderId="14" xfId="1" applyNumberFormat="1" applyFont="1" applyFill="1" applyBorder="1" applyProtection="1">
      <protection locked="0"/>
    </xf>
    <xf numFmtId="165" fontId="0" fillId="4" borderId="15" xfId="1" applyNumberFormat="1" applyFont="1" applyFill="1" applyBorder="1" applyProtection="1">
      <protection locked="0"/>
    </xf>
    <xf numFmtId="165" fontId="0" fillId="4" borderId="25" xfId="1" applyNumberFormat="1" applyFont="1" applyFill="1" applyBorder="1" applyProtection="1">
      <protection locked="0"/>
    </xf>
    <xf numFmtId="165" fontId="0" fillId="4" borderId="30" xfId="1" applyNumberFormat="1" applyFont="1" applyFill="1" applyBorder="1" applyProtection="1"/>
    <xf numFmtId="165" fontId="0" fillId="4" borderId="16" xfId="1" applyNumberFormat="1" applyFont="1" applyFill="1" applyBorder="1" applyProtection="1">
      <protection locked="0"/>
    </xf>
    <xf numFmtId="165" fontId="0" fillId="4" borderId="45" xfId="1" applyNumberFormat="1" applyFont="1" applyFill="1" applyBorder="1" applyProtection="1"/>
    <xf numFmtId="165" fontId="0" fillId="4" borderId="13" xfId="1" applyNumberFormat="1" applyFont="1" applyFill="1" applyBorder="1" applyProtection="1">
      <protection locked="0"/>
    </xf>
    <xf numFmtId="165" fontId="0" fillId="4" borderId="46" xfId="1" applyNumberFormat="1" applyFont="1" applyFill="1" applyBorder="1" applyProtection="1">
      <protection locked="0"/>
    </xf>
    <xf numFmtId="165" fontId="0" fillId="4" borderId="28" xfId="1" applyNumberFormat="1" applyFont="1" applyFill="1" applyBorder="1" applyProtection="1"/>
    <xf numFmtId="165" fontId="0" fillId="4" borderId="47" xfId="1" applyNumberFormat="1" applyFont="1" applyFill="1" applyBorder="1" applyProtection="1"/>
    <xf numFmtId="0" fontId="3" fillId="0" borderId="0" xfId="0" applyFont="1" applyAlignment="1">
      <alignment wrapText="1"/>
    </xf>
    <xf numFmtId="0" fontId="0" fillId="3" borderId="0" xfId="0" applyFill="1" applyAlignment="1" applyProtection="1">
      <alignment horizontal="left"/>
      <protection locked="0"/>
    </xf>
    <xf numFmtId="0" fontId="0" fillId="3" borderId="0" xfId="0" applyNumberFormat="1" applyFill="1" applyAlignment="1" applyProtection="1">
      <alignment horizontal="left"/>
      <protection locked="0"/>
    </xf>
    <xf numFmtId="0" fontId="3" fillId="4" borderId="0" xfId="0" applyFont="1" applyFill="1" applyAlignment="1" applyProtection="1">
      <alignment horizontal="center" vertical="center" wrapText="1"/>
    </xf>
    <xf numFmtId="0" fontId="3" fillId="2" borderId="40" xfId="0" applyFont="1" applyFill="1" applyBorder="1" applyAlignment="1" applyProtection="1">
      <alignment horizontal="center" wrapText="1"/>
    </xf>
    <xf numFmtId="0" fontId="3" fillId="2" borderId="36" xfId="0" applyFont="1" applyFill="1" applyBorder="1" applyAlignment="1" applyProtection="1">
      <alignment horizontal="center" wrapText="1"/>
    </xf>
    <xf numFmtId="0" fontId="3" fillId="2" borderId="27" xfId="0" applyFont="1" applyFill="1" applyBorder="1" applyAlignment="1" applyProtection="1">
      <alignment horizontal="center" wrapText="1"/>
    </xf>
    <xf numFmtId="0" fontId="3" fillId="2" borderId="40" xfId="0" applyFont="1" applyFill="1" applyBorder="1" applyAlignment="1" applyProtection="1">
      <alignment horizontal="center"/>
    </xf>
    <xf numFmtId="0" fontId="3" fillId="2" borderId="36" xfId="0" applyFont="1" applyFill="1" applyBorder="1" applyAlignment="1" applyProtection="1">
      <alignment horizontal="center"/>
    </xf>
    <xf numFmtId="0" fontId="3" fillId="2" borderId="27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center" wrapText="1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Percent" xfId="3" builtinId="5"/>
    <cellStyle name="Style 1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erjos/AppData/Local/Microsoft/Windows/INetCache/Content.Outlook/TB1DZJJ8/2020%20Lease%20Renewal%20Fo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BAR"/>
      <sheetName val="Lease Renewal Template"/>
      <sheetName val="List Sheet"/>
      <sheetName val="Sparkline_Data"/>
    </sheetNames>
    <sheetDataSet>
      <sheetData sheetId="0"/>
      <sheetData sheetId="1"/>
      <sheetData sheetId="2"/>
      <sheetData sheetId="3">
        <row r="22">
          <cell r="A22" t="str">
            <v>Leave Blank</v>
          </cell>
        </row>
        <row r="23">
          <cell r="A23" t="str">
            <v>[0] remaining</v>
          </cell>
        </row>
        <row r="24">
          <cell r="A24" t="str">
            <v>[1] 5 year term</v>
          </cell>
        </row>
        <row r="25">
          <cell r="A25" t="str">
            <v>[2] 5 year term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10"/>
  <sheetViews>
    <sheetView tabSelected="1" workbookViewId="0">
      <selection activeCell="D31" sqref="D31"/>
    </sheetView>
  </sheetViews>
  <sheetFormatPr defaultRowHeight="15" x14ac:dyDescent="0.25"/>
  <cols>
    <col min="1" max="1" width="67.7109375" customWidth="1"/>
  </cols>
  <sheetData>
    <row r="3" spans="1:1" ht="15.75" x14ac:dyDescent="0.25">
      <c r="A3" s="14" t="s">
        <v>84</v>
      </c>
    </row>
    <row r="4" spans="1:1" x14ac:dyDescent="0.25">
      <c r="A4" s="15" t="s">
        <v>89</v>
      </c>
    </row>
    <row r="7" spans="1:1" x14ac:dyDescent="0.25">
      <c r="A7" s="5" t="s">
        <v>86</v>
      </c>
    </row>
    <row r="9" spans="1:1" x14ac:dyDescent="0.25">
      <c r="A9" s="122" t="s">
        <v>88</v>
      </c>
    </row>
    <row r="10" spans="1:1" ht="33" customHeight="1" x14ac:dyDescent="0.25">
      <c r="A10" s="13" t="s">
        <v>87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0"/>
  <sheetViews>
    <sheetView showGridLines="0" workbookViewId="0">
      <selection activeCell="K29" sqref="K29"/>
    </sheetView>
  </sheetViews>
  <sheetFormatPr defaultRowHeight="15" x14ac:dyDescent="0.25"/>
  <cols>
    <col min="1" max="1" width="24.28515625" style="54" bestFit="1" customWidth="1"/>
    <col min="2" max="2" width="14.7109375" style="54" customWidth="1"/>
    <col min="3" max="3" width="14.85546875" style="54" customWidth="1"/>
    <col min="4" max="4" width="15.140625" style="54" customWidth="1"/>
    <col min="5" max="5" width="3.140625" style="54" customWidth="1"/>
    <col min="6" max="11" width="16.7109375" style="54" customWidth="1"/>
    <col min="12" max="16384" width="9.140625" style="54"/>
  </cols>
  <sheetData>
    <row r="2" spans="1:11" x14ac:dyDescent="0.25">
      <c r="A2" s="67" t="s">
        <v>16</v>
      </c>
    </row>
    <row r="4" spans="1:11" x14ac:dyDescent="0.25">
      <c r="A4" s="53" t="s">
        <v>37</v>
      </c>
    </row>
    <row r="5" spans="1:11" x14ac:dyDescent="0.25">
      <c r="A5" s="53"/>
    </row>
    <row r="6" spans="1:11" x14ac:dyDescent="0.25">
      <c r="A6" s="53" t="s">
        <v>57</v>
      </c>
      <c r="B6" s="123"/>
      <c r="C6" s="123"/>
      <c r="D6" s="123"/>
    </row>
    <row r="7" spans="1:11" x14ac:dyDescent="0.25">
      <c r="A7" s="53" t="s">
        <v>56</v>
      </c>
      <c r="B7" s="123"/>
      <c r="C7" s="123"/>
      <c r="D7" s="123"/>
    </row>
    <row r="8" spans="1:11" x14ac:dyDescent="0.25">
      <c r="A8" s="53" t="s">
        <v>58</v>
      </c>
      <c r="B8" s="124">
        <v>24</v>
      </c>
      <c r="C8" s="124"/>
      <c r="D8" s="124"/>
    </row>
    <row r="9" spans="1:11" x14ac:dyDescent="0.25">
      <c r="A9" s="53" t="s">
        <v>66</v>
      </c>
      <c r="B9" s="124"/>
      <c r="C9" s="124"/>
      <c r="D9" s="124"/>
    </row>
    <row r="10" spans="1:11" x14ac:dyDescent="0.25">
      <c r="A10" s="53" t="s">
        <v>67</v>
      </c>
      <c r="B10" s="124"/>
      <c r="C10" s="124"/>
      <c r="D10" s="124"/>
    </row>
    <row r="11" spans="1:11" ht="15.75" thickBot="1" x14ac:dyDescent="0.3"/>
    <row r="12" spans="1:11" x14ac:dyDescent="0.25">
      <c r="A12" s="55" t="s">
        <v>2</v>
      </c>
      <c r="B12" s="129" t="s">
        <v>60</v>
      </c>
      <c r="C12" s="130"/>
      <c r="D12" s="131"/>
      <c r="F12" s="70" t="s">
        <v>62</v>
      </c>
      <c r="G12" s="126" t="s">
        <v>61</v>
      </c>
      <c r="H12" s="127"/>
      <c r="I12" s="127"/>
      <c r="J12" s="127"/>
      <c r="K12" s="128"/>
    </row>
    <row r="13" spans="1:11" x14ac:dyDescent="0.25">
      <c r="A13" s="56" t="s">
        <v>15</v>
      </c>
      <c r="B13" s="57" t="str">
        <f>CONCATENATE("FY",$B$8-3)</f>
        <v>FY21</v>
      </c>
      <c r="C13" s="57" t="str">
        <f>CONCATENATE("FY",$B$8-2)</f>
        <v>FY22</v>
      </c>
      <c r="D13" s="72" t="str">
        <f>CONCATENATE("FY",$B$8-1)</f>
        <v>FY23</v>
      </c>
      <c r="F13" s="71" t="str">
        <f>CONCATENATE("FY",$B$8)</f>
        <v>FY24</v>
      </c>
      <c r="G13" s="57" t="str">
        <f>CONCATENATE("FY",$B$8+1)</f>
        <v>FY25</v>
      </c>
      <c r="H13" s="57" t="str">
        <f>CONCATENATE("FY",$B$8+2)</f>
        <v>FY26</v>
      </c>
      <c r="I13" s="57" t="str">
        <f>CONCATENATE("FY",$B$8+3)</f>
        <v>FY27</v>
      </c>
      <c r="J13" s="72" t="str">
        <f>CONCATENATE("FY",$B$8+4)</f>
        <v>FY28</v>
      </c>
      <c r="K13" s="72" t="s">
        <v>90</v>
      </c>
    </row>
    <row r="14" spans="1:11" x14ac:dyDescent="0.25">
      <c r="A14" s="97" t="s">
        <v>4</v>
      </c>
      <c r="B14" s="96"/>
      <c r="C14" s="45"/>
      <c r="D14" s="98"/>
      <c r="F14" s="73"/>
      <c r="G14" s="46"/>
      <c r="H14" s="45"/>
      <c r="I14" s="45"/>
      <c r="J14" s="98"/>
      <c r="K14" s="98"/>
    </row>
    <row r="15" spans="1:11" x14ac:dyDescent="0.25">
      <c r="A15" s="59" t="s">
        <v>18</v>
      </c>
      <c r="B15" s="47"/>
      <c r="C15" s="48"/>
      <c r="D15" s="78"/>
      <c r="F15" s="77"/>
      <c r="G15" s="48"/>
      <c r="H15" s="47"/>
      <c r="I15" s="48"/>
      <c r="J15" s="78"/>
      <c r="K15" s="78"/>
    </row>
    <row r="16" spans="1:11" x14ac:dyDescent="0.25">
      <c r="A16" s="59" t="s">
        <v>19</v>
      </c>
      <c r="B16" s="49"/>
      <c r="C16" s="50"/>
      <c r="D16" s="79"/>
      <c r="F16" s="75"/>
      <c r="G16" s="50"/>
      <c r="H16" s="49"/>
      <c r="I16" s="50"/>
      <c r="J16" s="79"/>
      <c r="K16" s="79"/>
    </row>
    <row r="17" spans="1:14" x14ac:dyDescent="0.25">
      <c r="A17" s="59" t="s">
        <v>22</v>
      </c>
      <c r="B17" s="49"/>
      <c r="C17" s="50"/>
      <c r="D17" s="79"/>
      <c r="F17" s="75"/>
      <c r="G17" s="50"/>
      <c r="H17" s="49"/>
      <c r="I17" s="50"/>
      <c r="J17" s="79"/>
      <c r="K17" s="79"/>
    </row>
    <row r="18" spans="1:14" x14ac:dyDescent="0.25">
      <c r="A18" s="59" t="s">
        <v>7</v>
      </c>
      <c r="B18" s="49"/>
      <c r="C18" s="50"/>
      <c r="D18" s="79"/>
      <c r="F18" s="75"/>
      <c r="G18" s="50"/>
      <c r="H18" s="49"/>
      <c r="I18" s="50"/>
      <c r="J18" s="79"/>
      <c r="K18" s="79"/>
    </row>
    <row r="19" spans="1:14" ht="15.75" thickBot="1" x14ac:dyDescent="0.3">
      <c r="A19" s="60" t="s">
        <v>6</v>
      </c>
      <c r="B19" s="51"/>
      <c r="C19" s="52"/>
      <c r="D19" s="81"/>
      <c r="F19" s="80"/>
      <c r="G19" s="52"/>
      <c r="H19" s="51"/>
      <c r="I19" s="52"/>
      <c r="J19" s="81"/>
      <c r="K19" s="81"/>
    </row>
    <row r="20" spans="1:14" ht="15.75" thickBot="1" x14ac:dyDescent="0.3">
      <c r="A20" s="61"/>
      <c r="B20" s="62"/>
      <c r="C20" s="62"/>
      <c r="D20" s="62"/>
    </row>
    <row r="21" spans="1:14" ht="15.75" thickBot="1" x14ac:dyDescent="0.3">
      <c r="A21" s="63" t="s">
        <v>8</v>
      </c>
      <c r="B21" s="64">
        <f>SUM(B14:B19)</f>
        <v>0</v>
      </c>
      <c r="C21" s="64">
        <f>SUM(C14:C19)</f>
        <v>0</v>
      </c>
      <c r="D21" s="64">
        <f>SUM(D14:D19)</f>
        <v>0</v>
      </c>
      <c r="F21" s="82">
        <f t="shared" ref="F21:K21" si="0">SUM(F14:F19)</f>
        <v>0</v>
      </c>
      <c r="G21" s="64">
        <f t="shared" si="0"/>
        <v>0</v>
      </c>
      <c r="H21" s="64">
        <f t="shared" si="0"/>
        <v>0</v>
      </c>
      <c r="I21" s="64">
        <f t="shared" si="0"/>
        <v>0</v>
      </c>
      <c r="J21" s="83">
        <f t="shared" si="0"/>
        <v>0</v>
      </c>
      <c r="K21" s="83">
        <f t="shared" si="0"/>
        <v>0</v>
      </c>
    </row>
    <row r="23" spans="1:14" ht="15.75" thickBot="1" x14ac:dyDescent="0.3"/>
    <row r="24" spans="1:14" x14ac:dyDescent="0.25">
      <c r="A24" s="55" t="s">
        <v>9</v>
      </c>
      <c r="B24" s="132" t="s">
        <v>60</v>
      </c>
      <c r="C24" s="132"/>
      <c r="D24" s="132"/>
      <c r="F24" s="70" t="s">
        <v>62</v>
      </c>
      <c r="G24" s="126" t="s">
        <v>61</v>
      </c>
      <c r="H24" s="127"/>
      <c r="I24" s="127"/>
      <c r="J24" s="127"/>
      <c r="K24" s="128"/>
    </row>
    <row r="25" spans="1:14" x14ac:dyDescent="0.25">
      <c r="A25" s="65" t="s">
        <v>15</v>
      </c>
      <c r="B25" s="57" t="str">
        <f>CONCATENATE("FY",$B$8-3)</f>
        <v>FY21</v>
      </c>
      <c r="C25" s="57" t="str">
        <f>CONCATENATE("FY",$B$8-2)</f>
        <v>FY22</v>
      </c>
      <c r="D25" s="72" t="str">
        <f>CONCATENATE("FY",$B$8-1)</f>
        <v>FY23</v>
      </c>
      <c r="F25" s="71" t="str">
        <f>CONCATENATE("FY",$B$8)</f>
        <v>FY24</v>
      </c>
      <c r="G25" s="57" t="str">
        <f>CONCATENATE("FY",$B$8+1)</f>
        <v>FY25</v>
      </c>
      <c r="H25" s="57" t="str">
        <f>CONCATENATE("FY",$B$8+2)</f>
        <v>FY26</v>
      </c>
      <c r="I25" s="57" t="str">
        <f>CONCATENATE("FY",$B$8+3)</f>
        <v>FY27</v>
      </c>
      <c r="J25" s="72" t="str">
        <f>CONCATENATE("FY",$B$8+4)</f>
        <v>FY28</v>
      </c>
      <c r="K25" s="72" t="s">
        <v>90</v>
      </c>
    </row>
    <row r="26" spans="1:14" x14ac:dyDescent="0.25">
      <c r="A26" s="58" t="s">
        <v>10</v>
      </c>
      <c r="B26" s="45"/>
      <c r="C26" s="45"/>
      <c r="D26" s="45"/>
      <c r="F26" s="73"/>
      <c r="G26" s="45"/>
      <c r="H26" s="45"/>
      <c r="I26" s="45"/>
      <c r="J26" s="74"/>
      <c r="K26" s="74"/>
    </row>
    <row r="27" spans="1:14" ht="30.75" thickBot="1" x14ac:dyDescent="0.3">
      <c r="A27" s="69" t="s">
        <v>59</v>
      </c>
      <c r="B27" s="49"/>
      <c r="C27" s="50"/>
      <c r="D27" s="49"/>
      <c r="F27" s="75"/>
      <c r="G27" s="50"/>
      <c r="H27" s="49"/>
      <c r="I27" s="49"/>
      <c r="J27" s="76"/>
      <c r="K27" s="76"/>
    </row>
    <row r="28" spans="1:14" x14ac:dyDescent="0.25">
      <c r="A28" s="85" t="s">
        <v>63</v>
      </c>
      <c r="B28" s="106">
        <v>0</v>
      </c>
      <c r="C28" s="107">
        <v>0</v>
      </c>
      <c r="D28" s="108">
        <v>0</v>
      </c>
      <c r="F28" s="115">
        <v>0</v>
      </c>
      <c r="G28" s="115">
        <v>0</v>
      </c>
      <c r="H28" s="115">
        <v>0</v>
      </c>
      <c r="I28" s="115">
        <v>0</v>
      </c>
      <c r="J28" s="117">
        <v>0</v>
      </c>
      <c r="K28" s="117">
        <v>0</v>
      </c>
      <c r="L28" s="125" t="s">
        <v>85</v>
      </c>
      <c r="M28" s="125"/>
      <c r="N28" s="125"/>
    </row>
    <row r="29" spans="1:14" x14ac:dyDescent="0.25">
      <c r="A29" s="84" t="s">
        <v>29</v>
      </c>
      <c r="B29" s="109">
        <v>0</v>
      </c>
      <c r="C29" s="110">
        <v>0</v>
      </c>
      <c r="D29" s="111">
        <f>C29*1.05</f>
        <v>0</v>
      </c>
      <c r="F29" s="120">
        <f>D29*1.05</f>
        <v>0</v>
      </c>
      <c r="G29" s="120">
        <f>F29*1.05</f>
        <v>0</v>
      </c>
      <c r="H29" s="120">
        <f>G29*1.05</f>
        <v>0</v>
      </c>
      <c r="I29" s="120">
        <f>H29*1.05</f>
        <v>0</v>
      </c>
      <c r="J29" s="121">
        <f>I29*1.05</f>
        <v>0</v>
      </c>
      <c r="K29" s="121">
        <f>J29*1.05</f>
        <v>0</v>
      </c>
      <c r="L29" s="125"/>
      <c r="M29" s="125"/>
      <c r="N29" s="125"/>
    </row>
    <row r="30" spans="1:14" ht="15.75" thickBot="1" x14ac:dyDescent="0.3">
      <c r="A30" s="86" t="s">
        <v>64</v>
      </c>
      <c r="B30" s="112"/>
      <c r="C30" s="113"/>
      <c r="D30" s="114"/>
      <c r="F30" s="118"/>
      <c r="G30" s="119"/>
      <c r="H30" s="119"/>
      <c r="I30" s="119"/>
      <c r="J30" s="116"/>
      <c r="K30" s="116"/>
      <c r="L30" s="125"/>
      <c r="M30" s="125"/>
      <c r="N30" s="125"/>
    </row>
    <row r="31" spans="1:14" x14ac:dyDescent="0.25">
      <c r="A31" s="87" t="s">
        <v>65</v>
      </c>
      <c r="B31" s="88">
        <f>SUM(B28:B30)</f>
        <v>0</v>
      </c>
      <c r="C31" s="89">
        <f>SUM(C28:C30)</f>
        <v>0</v>
      </c>
      <c r="D31" s="88">
        <f>SUM(D28:D30)</f>
        <v>0</v>
      </c>
      <c r="E31" s="68"/>
      <c r="F31" s="90">
        <f t="shared" ref="F31:K31" si="1">SUM(F28:F30)</f>
        <v>0</v>
      </c>
      <c r="G31" s="89">
        <f t="shared" si="1"/>
        <v>0</v>
      </c>
      <c r="H31" s="88">
        <f t="shared" si="1"/>
        <v>0</v>
      </c>
      <c r="I31" s="88">
        <f t="shared" si="1"/>
        <v>0</v>
      </c>
      <c r="J31" s="91">
        <f t="shared" si="1"/>
        <v>0</v>
      </c>
      <c r="K31" s="91">
        <f t="shared" si="1"/>
        <v>0</v>
      </c>
    </row>
    <row r="32" spans="1:14" ht="15.75" thickBot="1" x14ac:dyDescent="0.3">
      <c r="A32" s="60" t="s">
        <v>17</v>
      </c>
      <c r="B32" s="92">
        <f>IF($B$10="Yes",IF(B9="Healthcare",((B26+B27+B31)*0.04)+(B38*5375),((B26+B27+B31)*0.0697)+(B38*6991)),0)</f>
        <v>0</v>
      </c>
      <c r="C32" s="93">
        <f>IF($B$10="Yes",IF(C9="Healthcare",((C26+C27+C31)*0.04)+(C38*5375),((C26+C27+C31)*0.0697)+(C38*6991)),0)</f>
        <v>0</v>
      </c>
      <c r="D32" s="92">
        <f>IF($B$10="Yes",IF(D9="Healthcare",((D26+D27+D31)*0.04)+(D38*5375),((D26+D27+D31)*0.0697)+(D38*6991)),0)</f>
        <v>0</v>
      </c>
      <c r="F32" s="94">
        <f t="shared" ref="F32:K32" si="2">IF($B$10="Yes",IF(F9="Healthcare",((F26+F27+F31)*0.04)+(F38*5375),((F26+F27+F31)*0.0697)+(F38*6991)),0)</f>
        <v>0</v>
      </c>
      <c r="G32" s="93">
        <f t="shared" si="2"/>
        <v>0</v>
      </c>
      <c r="H32" s="92">
        <f t="shared" si="2"/>
        <v>0</v>
      </c>
      <c r="I32" s="92">
        <f t="shared" si="2"/>
        <v>0</v>
      </c>
      <c r="J32" s="95">
        <f t="shared" si="2"/>
        <v>0</v>
      </c>
      <c r="K32" s="95">
        <f t="shared" si="2"/>
        <v>0</v>
      </c>
    </row>
    <row r="33" spans="1:11" ht="15.75" thickBot="1" x14ac:dyDescent="0.3">
      <c r="B33" s="66"/>
      <c r="C33" s="66"/>
      <c r="D33" s="66"/>
    </row>
    <row r="34" spans="1:11" ht="15.75" thickBot="1" x14ac:dyDescent="0.3">
      <c r="A34" s="63" t="s">
        <v>11</v>
      </c>
      <c r="B34" s="64">
        <f>(B26+B27+B31+B32)</f>
        <v>0</v>
      </c>
      <c r="C34" s="64">
        <f>(C26+C27+C31+C32)</f>
        <v>0</v>
      </c>
      <c r="D34" s="64">
        <f>(D26+D27+D31+D32)</f>
        <v>0</v>
      </c>
      <c r="F34" s="82">
        <f t="shared" ref="F34:K34" si="3">(F26+F27+F31+F32)</f>
        <v>0</v>
      </c>
      <c r="G34" s="64">
        <f t="shared" si="3"/>
        <v>0</v>
      </c>
      <c r="H34" s="64">
        <f t="shared" si="3"/>
        <v>0</v>
      </c>
      <c r="I34" s="64">
        <f t="shared" si="3"/>
        <v>0</v>
      </c>
      <c r="J34" s="83">
        <f t="shared" si="3"/>
        <v>0</v>
      </c>
      <c r="K34" s="83">
        <f t="shared" si="3"/>
        <v>0</v>
      </c>
    </row>
    <row r="35" spans="1:11" ht="15.75" thickBot="1" x14ac:dyDescent="0.3">
      <c r="B35" s="66"/>
      <c r="C35" s="66"/>
      <c r="D35" s="66"/>
    </row>
    <row r="36" spans="1:11" ht="15.75" thickBot="1" x14ac:dyDescent="0.3">
      <c r="A36" s="63" t="s">
        <v>12</v>
      </c>
      <c r="B36" s="64">
        <f>B21-B34</f>
        <v>0</v>
      </c>
      <c r="C36" s="64">
        <f>C21-C34</f>
        <v>0</v>
      </c>
      <c r="D36" s="64">
        <f>D21-D34</f>
        <v>0</v>
      </c>
      <c r="F36" s="82">
        <f t="shared" ref="F36:K36" si="4">F21-F34</f>
        <v>0</v>
      </c>
      <c r="G36" s="64">
        <f t="shared" si="4"/>
        <v>0</v>
      </c>
      <c r="H36" s="64">
        <f t="shared" si="4"/>
        <v>0</v>
      </c>
      <c r="I36" s="64">
        <f t="shared" si="4"/>
        <v>0</v>
      </c>
      <c r="J36" s="83">
        <f t="shared" si="4"/>
        <v>0</v>
      </c>
      <c r="K36" s="83">
        <f t="shared" si="4"/>
        <v>0</v>
      </c>
    </row>
    <row r="37" spans="1:11" ht="15.75" thickBot="1" x14ac:dyDescent="0.3"/>
    <row r="38" spans="1:11" ht="15.75" thickBot="1" x14ac:dyDescent="0.3">
      <c r="A38" s="63" t="s">
        <v>20</v>
      </c>
      <c r="B38" s="99"/>
      <c r="C38" s="99"/>
      <c r="D38" s="99"/>
      <c r="E38" s="100"/>
      <c r="F38" s="101"/>
      <c r="G38" s="99"/>
      <c r="H38" s="99"/>
      <c r="I38" s="99"/>
      <c r="J38" s="102"/>
      <c r="K38" s="102"/>
    </row>
    <row r="39" spans="1:11" ht="15.75" thickBot="1" x14ac:dyDescent="0.3"/>
    <row r="40" spans="1:11" ht="15.75" thickBot="1" x14ac:dyDescent="0.3">
      <c r="A40" s="63" t="s">
        <v>23</v>
      </c>
      <c r="B40" s="103"/>
      <c r="C40" s="103"/>
      <c r="D40" s="103"/>
      <c r="E40" s="66"/>
      <c r="F40" s="104"/>
      <c r="G40" s="103"/>
      <c r="H40" s="103"/>
      <c r="I40" s="103"/>
      <c r="J40" s="105"/>
      <c r="K40" s="105"/>
    </row>
  </sheetData>
  <sheetProtection selectLockedCells="1"/>
  <mergeCells count="10">
    <mergeCell ref="L28:N30"/>
    <mergeCell ref="G12:K12"/>
    <mergeCell ref="G24:K24"/>
    <mergeCell ref="B12:D12"/>
    <mergeCell ref="B24:D24"/>
    <mergeCell ref="B6:D6"/>
    <mergeCell ref="B7:D7"/>
    <mergeCell ref="B8:D8"/>
    <mergeCell ref="B9:D9"/>
    <mergeCell ref="B10:D10"/>
  </mergeCells>
  <pageMargins left="0.7" right="0.7" top="0.75" bottom="0.75" header="0.3" footer="0.3"/>
  <pageSetup scale="66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Lists!$O$3:$O$14</xm:f>
          </x14:formula1>
          <xm:sqref>B8</xm:sqref>
        </x14:dataValidation>
        <x14:dataValidation type="list" allowBlank="1" showInputMessage="1" showErrorMessage="1">
          <x14:formula1>
            <xm:f>Lists!$U$3:$U$4</xm:f>
          </x14:formula1>
          <xm:sqref>B9</xm:sqref>
        </x14:dataValidation>
        <x14:dataValidation type="list" allowBlank="1" showInputMessage="1" showErrorMessage="1">
          <x14:formula1>
            <xm:f>Lists!$J$3:$J$4</xm:f>
          </x14:formula1>
          <xm:sqref>B10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7"/>
  <sheetViews>
    <sheetView showGridLines="0" workbookViewId="0">
      <selection activeCell="B4" sqref="B4"/>
    </sheetView>
  </sheetViews>
  <sheetFormatPr defaultRowHeight="15" x14ac:dyDescent="0.25"/>
  <cols>
    <col min="1" max="1" width="19.7109375" bestFit="1" customWidth="1"/>
    <col min="2" max="2" width="12.5703125" bestFit="1" customWidth="1"/>
    <col min="7" max="7" width="4.5703125" customWidth="1"/>
    <col min="16" max="16" width="13.28515625" bestFit="1" customWidth="1"/>
    <col min="17" max="17" width="12.5703125" bestFit="1" customWidth="1"/>
  </cols>
  <sheetData>
    <row r="2" spans="1:17" ht="15.75" thickBot="1" x14ac:dyDescent="0.3">
      <c r="O2" s="16"/>
      <c r="P2" s="16"/>
      <c r="Q2" s="16"/>
    </row>
    <row r="3" spans="1:17" ht="15.75" thickBot="1" x14ac:dyDescent="0.3">
      <c r="A3" s="147" t="s">
        <v>24</v>
      </c>
      <c r="B3" s="148"/>
      <c r="C3" s="36"/>
      <c r="D3" s="147" t="s">
        <v>51</v>
      </c>
      <c r="E3" s="151"/>
      <c r="F3" s="148"/>
      <c r="H3" s="152" t="s">
        <v>55</v>
      </c>
      <c r="I3" s="153"/>
      <c r="J3" s="44">
        <v>3.669E-2</v>
      </c>
      <c r="K3" s="33"/>
      <c r="L3" s="33"/>
      <c r="O3" s="16">
        <v>1</v>
      </c>
      <c r="P3" s="16" t="e">
        <f>#REF!</f>
        <v>#REF!</v>
      </c>
      <c r="Q3" s="43" t="e">
        <f t="shared" ref="Q3:Q12" si="0">-PV($J$3,O3,,P3)</f>
        <v>#REF!</v>
      </c>
    </row>
    <row r="4" spans="1:17" x14ac:dyDescent="0.25">
      <c r="A4" s="17" t="s">
        <v>25</v>
      </c>
      <c r="B4" s="18">
        <f>Proforma!F31</f>
        <v>0</v>
      </c>
      <c r="C4" s="35"/>
      <c r="D4" s="34" t="s">
        <v>25</v>
      </c>
      <c r="E4" s="40"/>
      <c r="F4" s="37">
        <f>Proforma!F28</f>
        <v>0</v>
      </c>
      <c r="O4" s="16">
        <v>2</v>
      </c>
      <c r="P4" s="16" t="e">
        <f>#REF!</f>
        <v>#REF!</v>
      </c>
      <c r="Q4" s="43" t="e">
        <f t="shared" si="0"/>
        <v>#REF!</v>
      </c>
    </row>
    <row r="5" spans="1:17" x14ac:dyDescent="0.25">
      <c r="A5" s="19" t="s">
        <v>26</v>
      </c>
      <c r="B5" s="20">
        <f>Proforma!H31</f>
        <v>0</v>
      </c>
      <c r="C5" s="35"/>
      <c r="D5" s="34" t="s">
        <v>26</v>
      </c>
      <c r="E5" s="41"/>
      <c r="F5" s="37">
        <f>Proforma!H28</f>
        <v>0</v>
      </c>
      <c r="O5" s="16">
        <v>3</v>
      </c>
      <c r="P5" s="16" t="e">
        <f>#REF!</f>
        <v>#REF!</v>
      </c>
      <c r="Q5" s="43" t="e">
        <f t="shared" si="0"/>
        <v>#REF!</v>
      </c>
    </row>
    <row r="6" spans="1:17" x14ac:dyDescent="0.25">
      <c r="A6" s="19" t="s">
        <v>27</v>
      </c>
      <c r="B6" s="20">
        <f>Proforma!J31</f>
        <v>0</v>
      </c>
      <c r="C6" s="35"/>
      <c r="D6" s="34" t="s">
        <v>27</v>
      </c>
      <c r="E6" s="41"/>
      <c r="F6" s="37">
        <f>Proforma!J28</f>
        <v>0</v>
      </c>
      <c r="O6" s="16">
        <v>4</v>
      </c>
      <c r="P6" s="16" t="e">
        <f>#REF!</f>
        <v>#REF!</v>
      </c>
      <c r="Q6" s="43" t="e">
        <f t="shared" si="0"/>
        <v>#REF!</v>
      </c>
    </row>
    <row r="7" spans="1:17" ht="15.75" thickBot="1" x14ac:dyDescent="0.3">
      <c r="A7" s="21" t="s">
        <v>28</v>
      </c>
      <c r="B7" s="22">
        <v>0</v>
      </c>
      <c r="C7" s="35"/>
      <c r="D7" s="38" t="s">
        <v>28</v>
      </c>
      <c r="E7" s="42"/>
      <c r="F7" s="39">
        <v>0</v>
      </c>
      <c r="O7" s="16">
        <v>5</v>
      </c>
      <c r="P7" s="16" t="e">
        <f>#REF!</f>
        <v>#REF!</v>
      </c>
      <c r="Q7" s="43" t="e">
        <f t="shared" si="0"/>
        <v>#REF!</v>
      </c>
    </row>
    <row r="8" spans="1:17" ht="15.75" thickBot="1" x14ac:dyDescent="0.3">
      <c r="O8" s="16">
        <v>6</v>
      </c>
      <c r="P8" s="16" t="e">
        <f>#REF!</f>
        <v>#REF!</v>
      </c>
      <c r="Q8" s="43" t="e">
        <f t="shared" si="0"/>
        <v>#REF!</v>
      </c>
    </row>
    <row r="9" spans="1:17" hidden="1" x14ac:dyDescent="0.25">
      <c r="A9" s="149" t="s">
        <v>30</v>
      </c>
      <c r="B9" s="142" t="s">
        <v>3</v>
      </c>
      <c r="C9" s="142"/>
      <c r="D9" s="142"/>
      <c r="E9" s="142"/>
      <c r="F9" s="143"/>
      <c r="H9" s="144" t="s">
        <v>21</v>
      </c>
      <c r="I9" s="145"/>
      <c r="J9" s="145"/>
      <c r="K9" s="146"/>
      <c r="O9" s="16">
        <v>7</v>
      </c>
      <c r="P9" s="16" t="e">
        <f>#REF!</f>
        <v>#REF!</v>
      </c>
      <c r="Q9" s="43" t="e">
        <f t="shared" si="0"/>
        <v>#REF!</v>
      </c>
    </row>
    <row r="10" spans="1:17" hidden="1" x14ac:dyDescent="0.25">
      <c r="A10" s="150"/>
      <c r="B10" s="2" t="e">
        <f>CONCATENATE("FY",#REF!-4)</f>
        <v>#REF!</v>
      </c>
      <c r="C10" s="2" t="e">
        <f>CONCATENATE("FY",#REF!-3)</f>
        <v>#REF!</v>
      </c>
      <c r="D10" s="2" t="e">
        <f>CONCATENATE("FY",#REF!-2)</f>
        <v>#REF!</v>
      </c>
      <c r="E10" s="2" t="e">
        <f>CONCATENATE("FY",#REF!-1)</f>
        <v>#REF!</v>
      </c>
      <c r="F10" s="3" t="e">
        <f>CONCATENATE("FY",#REF!)</f>
        <v>#REF!</v>
      </c>
      <c r="H10" s="6" t="e">
        <f>C10</f>
        <v>#REF!</v>
      </c>
      <c r="I10" s="1" t="e">
        <f>D10</f>
        <v>#REF!</v>
      </c>
      <c r="J10" s="1" t="e">
        <f>E10</f>
        <v>#REF!</v>
      </c>
      <c r="K10" s="4" t="e">
        <f>F10</f>
        <v>#REF!</v>
      </c>
      <c r="O10" s="16">
        <v>8</v>
      </c>
      <c r="P10" s="16" t="e">
        <f>#REF!</f>
        <v>#REF!</v>
      </c>
      <c r="Q10" s="43" t="e">
        <f t="shared" si="0"/>
        <v>#REF!</v>
      </c>
    </row>
    <row r="11" spans="1:17" hidden="1" x14ac:dyDescent="0.25">
      <c r="A11" s="17" t="s">
        <v>33</v>
      </c>
      <c r="B11" s="26" t="e">
        <f>Proforma!#REF!/Proforma!#REF!</f>
        <v>#REF!</v>
      </c>
      <c r="C11" s="26" t="e">
        <f>Proforma!#REF!/Proforma!#REF!</f>
        <v>#REF!</v>
      </c>
      <c r="D11" s="26" t="e">
        <f>Proforma!B40/Proforma!B38</f>
        <v>#DIV/0!</v>
      </c>
      <c r="E11" s="26" t="e">
        <f>Proforma!C40/Proforma!C38</f>
        <v>#DIV/0!</v>
      </c>
      <c r="F11" s="27" t="e">
        <f>Proforma!D40/Proforma!D38</f>
        <v>#DIV/0!</v>
      </c>
      <c r="H11" s="23">
        <f>IFERROR(C11/B11-1,0)</f>
        <v>0</v>
      </c>
      <c r="I11" s="7">
        <f t="shared" ref="I11:K11" si="1">IFERROR(D11/C11-1,0)</f>
        <v>0</v>
      </c>
      <c r="J11" s="7">
        <f t="shared" si="1"/>
        <v>0</v>
      </c>
      <c r="K11" s="8">
        <f t="shared" si="1"/>
        <v>0</v>
      </c>
      <c r="O11" s="16">
        <v>9</v>
      </c>
      <c r="P11" s="16" t="e">
        <f>#REF!</f>
        <v>#REF!</v>
      </c>
      <c r="Q11" s="43" t="e">
        <f t="shared" si="0"/>
        <v>#REF!</v>
      </c>
    </row>
    <row r="12" spans="1:17" hidden="1" x14ac:dyDescent="0.25">
      <c r="A12" s="19" t="s">
        <v>34</v>
      </c>
      <c r="B12" s="28" t="e">
        <f>Proforma!#REF!/Proforma!#REF!</f>
        <v>#REF!</v>
      </c>
      <c r="C12" s="28" t="e">
        <f>Proforma!#REF!/Proforma!#REF!</f>
        <v>#REF!</v>
      </c>
      <c r="D12" s="28" t="e">
        <f>Proforma!B21/Proforma!B38</f>
        <v>#DIV/0!</v>
      </c>
      <c r="E12" s="28" t="e">
        <f>Proforma!C21/Proforma!C38</f>
        <v>#DIV/0!</v>
      </c>
      <c r="F12" s="29" t="e">
        <f>Proforma!D21/Proforma!D38</f>
        <v>#DIV/0!</v>
      </c>
      <c r="H12" s="24">
        <f t="shared" ref="H12:H16" si="2">IFERROR(C12/B12-1,0)</f>
        <v>0</v>
      </c>
      <c r="I12" s="9">
        <f t="shared" ref="I12:I16" si="3">IFERROR(D12/C12-1,0)</f>
        <v>0</v>
      </c>
      <c r="J12" s="9">
        <f t="shared" ref="J12:J16" si="4">IFERROR(E12/D12-1,0)</f>
        <v>0</v>
      </c>
      <c r="K12" s="10">
        <f t="shared" ref="K12:K16" si="5">IFERROR(F12/E12-1,0)</f>
        <v>0</v>
      </c>
      <c r="O12" s="16">
        <v>10</v>
      </c>
      <c r="P12" s="16" t="e">
        <f>#REF!</f>
        <v>#REF!</v>
      </c>
      <c r="Q12" s="43" t="e">
        <f t="shared" si="0"/>
        <v>#REF!</v>
      </c>
    </row>
    <row r="13" spans="1:17" hidden="1" x14ac:dyDescent="0.25">
      <c r="A13" s="19" t="s">
        <v>35</v>
      </c>
      <c r="B13" s="28" t="e">
        <f>Proforma!#REF!/Proforma!#REF!</f>
        <v>#REF!</v>
      </c>
      <c r="C13" s="28" t="e">
        <f>Proforma!#REF!/Proforma!#REF!</f>
        <v>#REF!</v>
      </c>
      <c r="D13" s="28" t="e">
        <f>Proforma!B36/Proforma!B38</f>
        <v>#DIV/0!</v>
      </c>
      <c r="E13" s="28" t="e">
        <f>Proforma!C36/Proforma!C38</f>
        <v>#DIV/0!</v>
      </c>
      <c r="F13" s="29" t="e">
        <f>Proforma!D36/Proforma!D38</f>
        <v>#DIV/0!</v>
      </c>
      <c r="H13" s="24">
        <f t="shared" si="2"/>
        <v>0</v>
      </c>
      <c r="I13" s="9">
        <f t="shared" si="3"/>
        <v>0</v>
      </c>
      <c r="J13" s="9">
        <f t="shared" si="4"/>
        <v>0</v>
      </c>
      <c r="K13" s="10">
        <f t="shared" si="5"/>
        <v>0</v>
      </c>
      <c r="O13" s="16"/>
      <c r="P13" s="16"/>
      <c r="Q13" s="16"/>
    </row>
    <row r="14" spans="1:17" hidden="1" x14ac:dyDescent="0.25">
      <c r="A14" s="19" t="s">
        <v>31</v>
      </c>
      <c r="B14" s="30" t="e">
        <f>Proforma!#REF!/Proforma!#REF!</f>
        <v>#REF!</v>
      </c>
      <c r="C14" s="30" t="e">
        <f>Proforma!#REF!/Proforma!#REF!</f>
        <v>#REF!</v>
      </c>
      <c r="D14" s="30" t="e">
        <f>Proforma!B21/Proforma!B40</f>
        <v>#DIV/0!</v>
      </c>
      <c r="E14" s="30" t="e">
        <f>Proforma!C21/Proforma!C40</f>
        <v>#DIV/0!</v>
      </c>
      <c r="F14" s="31" t="e">
        <f>Proforma!D21/Proforma!D40</f>
        <v>#DIV/0!</v>
      </c>
      <c r="H14" s="24">
        <f t="shared" si="2"/>
        <v>0</v>
      </c>
      <c r="I14" s="9">
        <f t="shared" si="3"/>
        <v>0</v>
      </c>
      <c r="J14" s="9">
        <f t="shared" si="4"/>
        <v>0</v>
      </c>
      <c r="K14" s="10">
        <f t="shared" si="5"/>
        <v>0</v>
      </c>
    </row>
    <row r="15" spans="1:17" hidden="1" x14ac:dyDescent="0.25">
      <c r="A15" s="19" t="s">
        <v>32</v>
      </c>
      <c r="B15" s="30" t="e">
        <f>Proforma!#REF!/Proforma!#REF!</f>
        <v>#REF!</v>
      </c>
      <c r="C15" s="30" t="e">
        <f>Proforma!#REF!/Proforma!#REF!</f>
        <v>#REF!</v>
      </c>
      <c r="D15" s="30" t="e">
        <f>Proforma!B36/Proforma!B40</f>
        <v>#DIV/0!</v>
      </c>
      <c r="E15" s="30" t="e">
        <f>Proforma!C36/Proforma!C40</f>
        <v>#DIV/0!</v>
      </c>
      <c r="F15" s="31" t="e">
        <f>Proforma!D36/Proforma!D40</f>
        <v>#DIV/0!</v>
      </c>
      <c r="H15" s="24">
        <f t="shared" si="2"/>
        <v>0</v>
      </c>
      <c r="I15" s="9">
        <f t="shared" si="3"/>
        <v>0</v>
      </c>
      <c r="J15" s="9">
        <f t="shared" si="4"/>
        <v>0</v>
      </c>
      <c r="K15" s="10">
        <f t="shared" si="5"/>
        <v>0</v>
      </c>
    </row>
    <row r="16" spans="1:17" ht="15.75" hidden="1" thickBot="1" x14ac:dyDescent="0.3">
      <c r="A16" s="21" t="s">
        <v>36</v>
      </c>
      <c r="B16" s="11" t="e">
        <f>Proforma!#REF!/Proforma!#REF!</f>
        <v>#REF!</v>
      </c>
      <c r="C16" s="11" t="e">
        <f>Proforma!#REF!/Proforma!#REF!</f>
        <v>#REF!</v>
      </c>
      <c r="D16" s="11" t="e">
        <f>Proforma!B26/Proforma!B34</f>
        <v>#DIV/0!</v>
      </c>
      <c r="E16" s="11" t="e">
        <f>Proforma!C26/Proforma!C34</f>
        <v>#DIV/0!</v>
      </c>
      <c r="F16" s="12" t="e">
        <f>Proforma!D26/Proforma!D34</f>
        <v>#DIV/0!</v>
      </c>
      <c r="H16" s="25">
        <f t="shared" si="2"/>
        <v>0</v>
      </c>
      <c r="I16" s="11">
        <f t="shared" si="3"/>
        <v>0</v>
      </c>
      <c r="J16" s="11">
        <f t="shared" si="4"/>
        <v>0</v>
      </c>
      <c r="K16" s="12">
        <f t="shared" si="5"/>
        <v>0</v>
      </c>
    </row>
    <row r="17" spans="1:11" ht="15.75" hidden="1" thickBot="1" x14ac:dyDescent="0.3"/>
    <row r="18" spans="1:11" x14ac:dyDescent="0.25">
      <c r="A18" s="149" t="s">
        <v>30</v>
      </c>
      <c r="B18" s="142" t="s">
        <v>3</v>
      </c>
      <c r="C18" s="142"/>
      <c r="D18" s="142"/>
      <c r="E18" s="142"/>
      <c r="F18" s="143"/>
      <c r="H18" s="144" t="s">
        <v>21</v>
      </c>
      <c r="I18" s="145"/>
      <c r="J18" s="145"/>
      <c r="K18" s="146"/>
    </row>
    <row r="19" spans="1:11" x14ac:dyDescent="0.25">
      <c r="A19" s="150"/>
      <c r="B19" s="2" t="str">
        <f>Proforma!F25</f>
        <v>FY24</v>
      </c>
      <c r="C19" s="2" t="str">
        <f>Proforma!G25</f>
        <v>FY25</v>
      </c>
      <c r="D19" s="2" t="str">
        <f>Proforma!H25</f>
        <v>FY26</v>
      </c>
      <c r="E19" s="2" t="str">
        <f>Proforma!I25</f>
        <v>FY27</v>
      </c>
      <c r="F19" s="4" t="str">
        <f>Proforma!J25</f>
        <v>FY28</v>
      </c>
      <c r="H19" s="6" t="str">
        <f>C19</f>
        <v>FY25</v>
      </c>
      <c r="I19" s="1" t="str">
        <f>D19</f>
        <v>FY26</v>
      </c>
      <c r="J19" s="1" t="str">
        <f>E19</f>
        <v>FY27</v>
      </c>
      <c r="K19" s="4" t="str">
        <f>F19</f>
        <v>FY28</v>
      </c>
    </row>
    <row r="20" spans="1:11" x14ac:dyDescent="0.25">
      <c r="A20" s="17" t="s">
        <v>33</v>
      </c>
      <c r="B20" s="26" t="e">
        <f>Proforma!F40/Proforma!F38</f>
        <v>#DIV/0!</v>
      </c>
      <c r="C20" s="26" t="e">
        <f>Proforma!G40/Proforma!G38</f>
        <v>#DIV/0!</v>
      </c>
      <c r="D20" s="26" t="e">
        <f>Proforma!H40/Proforma!H38</f>
        <v>#DIV/0!</v>
      </c>
      <c r="E20" s="26" t="e">
        <f>Proforma!I40/Proforma!I38</f>
        <v>#DIV/0!</v>
      </c>
      <c r="F20" s="31" t="e">
        <f>Proforma!J40/Proforma!J38</f>
        <v>#DIV/0!</v>
      </c>
      <c r="H20" s="23">
        <f>IFERROR(C20/B20-1,0)</f>
        <v>0</v>
      </c>
      <c r="I20" s="7">
        <f t="shared" ref="I20:I25" si="6">IFERROR(D20/C20-1,0)</f>
        <v>0</v>
      </c>
      <c r="J20" s="7">
        <f t="shared" ref="J20:J25" si="7">IFERROR(E20/D20-1,0)</f>
        <v>0</v>
      </c>
      <c r="K20" s="8">
        <f t="shared" ref="K20:K25" si="8">IFERROR(F20/E20-1,0)</f>
        <v>0</v>
      </c>
    </row>
    <row r="21" spans="1:11" x14ac:dyDescent="0.25">
      <c r="A21" s="19" t="s">
        <v>34</v>
      </c>
      <c r="B21" s="28" t="e">
        <f>Proforma!F21/Proforma!F38</f>
        <v>#DIV/0!</v>
      </c>
      <c r="C21" s="28" t="e">
        <f>Proforma!G21/Proforma!G38</f>
        <v>#DIV/0!</v>
      </c>
      <c r="D21" s="28" t="e">
        <f>Proforma!H21/Proforma!H38</f>
        <v>#DIV/0!</v>
      </c>
      <c r="E21" s="28" t="e">
        <f>Proforma!I21/Proforma!I38</f>
        <v>#DIV/0!</v>
      </c>
      <c r="F21" s="31" t="e">
        <f>Proforma!J21/Proforma!J38</f>
        <v>#DIV/0!</v>
      </c>
      <c r="H21" s="24">
        <f t="shared" ref="H21:H25" si="9">IFERROR(C21/B21-1,0)</f>
        <v>0</v>
      </c>
      <c r="I21" s="9">
        <f t="shared" si="6"/>
        <v>0</v>
      </c>
      <c r="J21" s="9">
        <f t="shared" si="7"/>
        <v>0</v>
      </c>
      <c r="K21" s="10">
        <f t="shared" si="8"/>
        <v>0</v>
      </c>
    </row>
    <row r="22" spans="1:11" x14ac:dyDescent="0.25">
      <c r="A22" s="19" t="s">
        <v>35</v>
      </c>
      <c r="B22" s="28" t="e">
        <f>Proforma!F36/Proforma!F38</f>
        <v>#DIV/0!</v>
      </c>
      <c r="C22" s="28" t="e">
        <f>Proforma!G36/Proforma!G38</f>
        <v>#DIV/0!</v>
      </c>
      <c r="D22" s="28" t="e">
        <f>Proforma!H36/Proforma!H38</f>
        <v>#DIV/0!</v>
      </c>
      <c r="E22" s="28" t="e">
        <f>Proforma!I36/Proforma!I38</f>
        <v>#DIV/0!</v>
      </c>
      <c r="F22" s="31" t="e">
        <f>Proforma!J36/Proforma!J38</f>
        <v>#DIV/0!</v>
      </c>
      <c r="H22" s="24">
        <f t="shared" si="9"/>
        <v>0</v>
      </c>
      <c r="I22" s="9">
        <f t="shared" si="6"/>
        <v>0</v>
      </c>
      <c r="J22" s="9">
        <f t="shared" si="7"/>
        <v>0</v>
      </c>
      <c r="K22" s="10">
        <f t="shared" si="8"/>
        <v>0</v>
      </c>
    </row>
    <row r="23" spans="1:11" x14ac:dyDescent="0.25">
      <c r="A23" s="19" t="s">
        <v>31</v>
      </c>
      <c r="B23" s="30" t="e">
        <f>Proforma!F21/Proforma!F40</f>
        <v>#DIV/0!</v>
      </c>
      <c r="C23" s="30" t="e">
        <f>Proforma!G21/Proforma!G40</f>
        <v>#DIV/0!</v>
      </c>
      <c r="D23" s="30" t="e">
        <f>Proforma!H21/Proforma!H40</f>
        <v>#DIV/0!</v>
      </c>
      <c r="E23" s="30" t="e">
        <f>Proforma!I21/Proforma!I40</f>
        <v>#DIV/0!</v>
      </c>
      <c r="F23" s="31" t="e">
        <f>Proforma!J21/Proforma!J40</f>
        <v>#DIV/0!</v>
      </c>
      <c r="H23" s="24">
        <f t="shared" si="9"/>
        <v>0</v>
      </c>
      <c r="I23" s="9">
        <f t="shared" si="6"/>
        <v>0</v>
      </c>
      <c r="J23" s="9">
        <f t="shared" si="7"/>
        <v>0</v>
      </c>
      <c r="K23" s="10">
        <f t="shared" si="8"/>
        <v>0</v>
      </c>
    </row>
    <row r="24" spans="1:11" x14ac:dyDescent="0.25">
      <c r="A24" s="19" t="s">
        <v>32</v>
      </c>
      <c r="B24" s="30" t="e">
        <f>Proforma!F36/Proforma!F40</f>
        <v>#DIV/0!</v>
      </c>
      <c r="C24" s="30" t="e">
        <f>Proforma!G36/Proforma!G40</f>
        <v>#DIV/0!</v>
      </c>
      <c r="D24" s="30" t="e">
        <f>Proforma!H36/Proforma!H40</f>
        <v>#DIV/0!</v>
      </c>
      <c r="E24" s="30" t="e">
        <f>Proforma!I36/Proforma!I40</f>
        <v>#DIV/0!</v>
      </c>
      <c r="F24" s="31" t="e">
        <f>Proforma!J36/Proforma!J40</f>
        <v>#DIV/0!</v>
      </c>
      <c r="H24" s="24">
        <f t="shared" si="9"/>
        <v>0</v>
      </c>
      <c r="I24" s="9">
        <f t="shared" si="6"/>
        <v>0</v>
      </c>
      <c r="J24" s="9">
        <f t="shared" si="7"/>
        <v>0</v>
      </c>
      <c r="K24" s="10">
        <f t="shared" si="8"/>
        <v>0</v>
      </c>
    </row>
    <row r="25" spans="1:11" ht="15.75" thickBot="1" x14ac:dyDescent="0.3">
      <c r="A25" s="21" t="s">
        <v>36</v>
      </c>
      <c r="B25" s="11" t="e">
        <f>Proforma!F26/Proforma!F34</f>
        <v>#DIV/0!</v>
      </c>
      <c r="C25" s="11" t="e">
        <f>Proforma!G26/Proforma!G34</f>
        <v>#DIV/0!</v>
      </c>
      <c r="D25" s="11" t="e">
        <f>Proforma!H26/Proforma!H34</f>
        <v>#DIV/0!</v>
      </c>
      <c r="E25" s="11" t="e">
        <f>Proforma!I26/Proforma!I34</f>
        <v>#DIV/0!</v>
      </c>
      <c r="F25" s="12" t="e">
        <f>Proforma!J26/Proforma!J34</f>
        <v>#DIV/0!</v>
      </c>
      <c r="H25" s="25">
        <f t="shared" si="9"/>
        <v>0</v>
      </c>
      <c r="I25" s="11">
        <f t="shared" si="6"/>
        <v>0</v>
      </c>
      <c r="J25" s="11">
        <f t="shared" si="7"/>
        <v>0</v>
      </c>
      <c r="K25" s="12">
        <f t="shared" si="8"/>
        <v>0</v>
      </c>
    </row>
    <row r="26" spans="1:11" x14ac:dyDescent="0.25">
      <c r="A26" s="32"/>
      <c r="B26" s="32"/>
      <c r="C26" s="32"/>
      <c r="D26" s="32"/>
      <c r="E26" s="32"/>
      <c r="F26" s="32"/>
    </row>
    <row r="27" spans="1:11" ht="15.75" thickBot="1" x14ac:dyDescent="0.3">
      <c r="A27" s="154" t="s">
        <v>38</v>
      </c>
      <c r="B27" s="154"/>
      <c r="C27" s="154"/>
      <c r="D27" s="154"/>
      <c r="E27" s="154"/>
      <c r="F27" s="154"/>
    </row>
    <row r="28" spans="1:11" x14ac:dyDescent="0.25">
      <c r="A28" s="133"/>
      <c r="B28" s="134"/>
      <c r="C28" s="134"/>
      <c r="D28" s="134"/>
      <c r="E28" s="134"/>
      <c r="F28" s="135"/>
    </row>
    <row r="29" spans="1:11" x14ac:dyDescent="0.25">
      <c r="A29" s="136"/>
      <c r="B29" s="137"/>
      <c r="C29" s="137"/>
      <c r="D29" s="137"/>
      <c r="E29" s="137"/>
      <c r="F29" s="138"/>
    </row>
    <row r="30" spans="1:11" x14ac:dyDescent="0.25">
      <c r="A30" s="136"/>
      <c r="B30" s="137"/>
      <c r="C30" s="137"/>
      <c r="D30" s="137"/>
      <c r="E30" s="137"/>
      <c r="F30" s="138"/>
    </row>
    <row r="31" spans="1:11" x14ac:dyDescent="0.25">
      <c r="A31" s="136"/>
      <c r="B31" s="137"/>
      <c r="C31" s="137"/>
      <c r="D31" s="137"/>
      <c r="E31" s="137"/>
      <c r="F31" s="138"/>
    </row>
    <row r="32" spans="1:11" x14ac:dyDescent="0.25">
      <c r="A32" s="136"/>
      <c r="B32" s="137"/>
      <c r="C32" s="137"/>
      <c r="D32" s="137"/>
      <c r="E32" s="137"/>
      <c r="F32" s="138"/>
    </row>
    <row r="33" spans="1:6" x14ac:dyDescent="0.25">
      <c r="A33" s="136"/>
      <c r="B33" s="137"/>
      <c r="C33" s="137"/>
      <c r="D33" s="137"/>
      <c r="E33" s="137"/>
      <c r="F33" s="138"/>
    </row>
    <row r="34" spans="1:6" x14ac:dyDescent="0.25">
      <c r="A34" s="136"/>
      <c r="B34" s="137"/>
      <c r="C34" s="137"/>
      <c r="D34" s="137"/>
      <c r="E34" s="137"/>
      <c r="F34" s="138"/>
    </row>
    <row r="35" spans="1:6" x14ac:dyDescent="0.25">
      <c r="A35" s="136"/>
      <c r="B35" s="137"/>
      <c r="C35" s="137"/>
      <c r="D35" s="137"/>
      <c r="E35" s="137"/>
      <c r="F35" s="138"/>
    </row>
    <row r="36" spans="1:6" x14ac:dyDescent="0.25">
      <c r="A36" s="136"/>
      <c r="B36" s="137"/>
      <c r="C36" s="137"/>
      <c r="D36" s="137"/>
      <c r="E36" s="137"/>
      <c r="F36" s="138"/>
    </row>
    <row r="37" spans="1:6" ht="15.75" thickBot="1" x14ac:dyDescent="0.3">
      <c r="A37" s="139"/>
      <c r="B37" s="140"/>
      <c r="C37" s="140"/>
      <c r="D37" s="140"/>
      <c r="E37" s="140"/>
      <c r="F37" s="141"/>
    </row>
  </sheetData>
  <mergeCells count="11">
    <mergeCell ref="A28:F37"/>
    <mergeCell ref="B9:F9"/>
    <mergeCell ref="H9:K9"/>
    <mergeCell ref="A3:B3"/>
    <mergeCell ref="A9:A10"/>
    <mergeCell ref="D3:F3"/>
    <mergeCell ref="H3:I3"/>
    <mergeCell ref="A27:F27"/>
    <mergeCell ref="A18:A19"/>
    <mergeCell ref="B18:F18"/>
    <mergeCell ref="H18:K18"/>
  </mergeCells>
  <conditionalFormatting sqref="B4:C7">
    <cfRule type="cellIs" dxfId="0" priority="1" operator="greaterThan">
      <formula>100000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8"/>
  <sheetViews>
    <sheetView workbookViewId="0">
      <selection activeCell="C4" sqref="C4"/>
    </sheetView>
  </sheetViews>
  <sheetFormatPr defaultRowHeight="15" x14ac:dyDescent="0.25"/>
  <cols>
    <col min="1" max="1" width="17" bestFit="1" customWidth="1"/>
    <col min="2" max="2" width="17" customWidth="1"/>
    <col min="3" max="3" width="17" bestFit="1" customWidth="1"/>
    <col min="22" max="22" width="12.85546875" bestFit="1" customWidth="1"/>
    <col min="23" max="23" width="8" customWidth="1"/>
    <col min="24" max="24" width="11.42578125" bestFit="1" customWidth="1"/>
    <col min="25" max="25" width="14" bestFit="1" customWidth="1"/>
  </cols>
  <sheetData>
    <row r="2" spans="1:25" x14ac:dyDescent="0.25">
      <c r="Q2" t="s">
        <v>0</v>
      </c>
      <c r="R2" t="s">
        <v>49</v>
      </c>
    </row>
    <row r="3" spans="1:25" x14ac:dyDescent="0.25">
      <c r="A3" t="s">
        <v>0</v>
      </c>
      <c r="B3" t="s">
        <v>39</v>
      </c>
      <c r="C3" t="s">
        <v>40</v>
      </c>
      <c r="D3" t="s">
        <v>41</v>
      </c>
      <c r="E3" t="s">
        <v>50</v>
      </c>
      <c r="G3" t="s">
        <v>52</v>
      </c>
      <c r="J3" t="s">
        <v>13</v>
      </c>
      <c r="K3" t="s">
        <v>53</v>
      </c>
      <c r="L3">
        <v>1</v>
      </c>
      <c r="O3">
        <v>19</v>
      </c>
      <c r="Q3" t="s">
        <v>1</v>
      </c>
      <c r="R3" t="s">
        <v>46</v>
      </c>
      <c r="U3" t="s">
        <v>68</v>
      </c>
      <c r="V3" t="s">
        <v>70</v>
      </c>
      <c r="W3">
        <v>2014</v>
      </c>
      <c r="X3" t="s">
        <v>70</v>
      </c>
      <c r="Y3" t="s">
        <v>70</v>
      </c>
    </row>
    <row r="4" spans="1:25" x14ac:dyDescent="0.25">
      <c r="A4" t="s">
        <v>1</v>
      </c>
      <c r="B4" t="s">
        <v>46</v>
      </c>
      <c r="C4">
        <v>35.22</v>
      </c>
      <c r="D4">
        <v>12.62</v>
      </c>
      <c r="E4">
        <f>D4+C4</f>
        <v>47.839999999999996</v>
      </c>
      <c r="G4" t="s">
        <v>4</v>
      </c>
      <c r="J4" t="s">
        <v>14</v>
      </c>
      <c r="K4" t="s">
        <v>54</v>
      </c>
      <c r="L4">
        <v>2</v>
      </c>
      <c r="O4">
        <v>20</v>
      </c>
      <c r="Q4" t="s">
        <v>42</v>
      </c>
      <c r="R4" t="s">
        <v>47</v>
      </c>
      <c r="U4" t="s">
        <v>69</v>
      </c>
      <c r="V4" t="s">
        <v>71</v>
      </c>
      <c r="W4">
        <v>2015</v>
      </c>
      <c r="X4" t="s">
        <v>77</v>
      </c>
      <c r="Y4" t="s">
        <v>81</v>
      </c>
    </row>
    <row r="5" spans="1:25" x14ac:dyDescent="0.25">
      <c r="A5" t="s">
        <v>42</v>
      </c>
      <c r="B5" t="s">
        <v>46</v>
      </c>
      <c r="C5">
        <v>30.7</v>
      </c>
      <c r="D5">
        <v>12.92</v>
      </c>
      <c r="E5">
        <f t="shared" ref="E5:E13" si="0">D5+C5</f>
        <v>43.62</v>
      </c>
      <c r="G5" t="s">
        <v>5</v>
      </c>
      <c r="L5">
        <v>3</v>
      </c>
      <c r="O5">
        <v>21</v>
      </c>
      <c r="Q5" t="s">
        <v>43</v>
      </c>
      <c r="V5" t="s">
        <v>72</v>
      </c>
      <c r="W5">
        <v>2016</v>
      </c>
      <c r="X5" t="s">
        <v>78</v>
      </c>
      <c r="Y5" t="s">
        <v>82</v>
      </c>
    </row>
    <row r="6" spans="1:25" x14ac:dyDescent="0.25">
      <c r="A6" t="s">
        <v>43</v>
      </c>
      <c r="B6" t="s">
        <v>46</v>
      </c>
      <c r="C6">
        <v>42</v>
      </c>
      <c r="D6">
        <v>8</v>
      </c>
      <c r="E6">
        <f t="shared" si="0"/>
        <v>50</v>
      </c>
      <c r="G6" t="s">
        <v>22</v>
      </c>
      <c r="L6">
        <v>4</v>
      </c>
      <c r="O6">
        <v>22</v>
      </c>
      <c r="Q6" t="s">
        <v>44</v>
      </c>
      <c r="V6" t="s">
        <v>73</v>
      </c>
      <c r="W6">
        <v>2017</v>
      </c>
      <c r="X6" t="s">
        <v>79</v>
      </c>
      <c r="Y6" t="s">
        <v>83</v>
      </c>
    </row>
    <row r="7" spans="1:25" x14ac:dyDescent="0.25">
      <c r="A7" t="s">
        <v>44</v>
      </c>
      <c r="B7" t="s">
        <v>46</v>
      </c>
      <c r="C7">
        <v>23.04</v>
      </c>
      <c r="D7">
        <v>10</v>
      </c>
      <c r="E7">
        <f t="shared" si="0"/>
        <v>33.04</v>
      </c>
      <c r="G7" t="s">
        <v>7</v>
      </c>
      <c r="L7">
        <v>5</v>
      </c>
      <c r="O7">
        <v>23</v>
      </c>
      <c r="Q7" t="s">
        <v>45</v>
      </c>
      <c r="V7" t="s">
        <v>58</v>
      </c>
      <c r="W7">
        <v>2018</v>
      </c>
      <c r="X7" t="s">
        <v>80</v>
      </c>
    </row>
    <row r="8" spans="1:25" x14ac:dyDescent="0.25">
      <c r="A8" t="s">
        <v>45</v>
      </c>
      <c r="B8" t="s">
        <v>46</v>
      </c>
      <c r="C8">
        <v>17.16</v>
      </c>
      <c r="D8">
        <v>5</v>
      </c>
      <c r="E8">
        <f t="shared" si="0"/>
        <v>22.16</v>
      </c>
      <c r="G8" t="s">
        <v>6</v>
      </c>
      <c r="L8">
        <v>6</v>
      </c>
      <c r="O8">
        <v>24</v>
      </c>
      <c r="V8" t="s">
        <v>74</v>
      </c>
      <c r="W8">
        <v>2019</v>
      </c>
    </row>
    <row r="9" spans="1:25" x14ac:dyDescent="0.25">
      <c r="A9" t="s">
        <v>1</v>
      </c>
      <c r="B9" t="s">
        <v>47</v>
      </c>
      <c r="C9">
        <v>25.29</v>
      </c>
      <c r="D9">
        <v>10.85</v>
      </c>
      <c r="E9">
        <f t="shared" si="0"/>
        <v>36.14</v>
      </c>
      <c r="L9">
        <v>7</v>
      </c>
      <c r="O9">
        <v>25</v>
      </c>
      <c r="V9" t="s">
        <v>75</v>
      </c>
      <c r="W9">
        <v>2020</v>
      </c>
    </row>
    <row r="10" spans="1:25" x14ac:dyDescent="0.25">
      <c r="A10" t="s">
        <v>42</v>
      </c>
      <c r="B10" t="s">
        <v>47</v>
      </c>
      <c r="C10">
        <v>30.58</v>
      </c>
      <c r="D10">
        <v>10.24</v>
      </c>
      <c r="E10">
        <f t="shared" si="0"/>
        <v>40.82</v>
      </c>
      <c r="L10">
        <v>8</v>
      </c>
      <c r="O10">
        <v>26</v>
      </c>
      <c r="V10" t="s">
        <v>76</v>
      </c>
      <c r="W10">
        <v>2021</v>
      </c>
    </row>
    <row r="11" spans="1:25" x14ac:dyDescent="0.25">
      <c r="A11" t="s">
        <v>43</v>
      </c>
      <c r="B11" t="s">
        <v>47</v>
      </c>
      <c r="C11">
        <v>35</v>
      </c>
      <c r="D11">
        <v>7.5</v>
      </c>
      <c r="E11">
        <f t="shared" si="0"/>
        <v>42.5</v>
      </c>
      <c r="L11">
        <v>9</v>
      </c>
      <c r="O11">
        <v>27</v>
      </c>
      <c r="W11">
        <v>2022</v>
      </c>
    </row>
    <row r="12" spans="1:25" x14ac:dyDescent="0.25">
      <c r="A12" t="s">
        <v>44</v>
      </c>
      <c r="B12" t="s">
        <v>47</v>
      </c>
      <c r="C12">
        <v>21.84</v>
      </c>
      <c r="D12">
        <v>5</v>
      </c>
      <c r="E12">
        <f t="shared" si="0"/>
        <v>26.84</v>
      </c>
      <c r="L12">
        <v>10</v>
      </c>
      <c r="O12">
        <v>28</v>
      </c>
      <c r="W12">
        <v>2023</v>
      </c>
    </row>
    <row r="13" spans="1:25" x14ac:dyDescent="0.25">
      <c r="A13" t="s">
        <v>45</v>
      </c>
      <c r="B13" t="s">
        <v>47</v>
      </c>
      <c r="C13">
        <v>14.01</v>
      </c>
      <c r="D13">
        <v>3.95</v>
      </c>
      <c r="E13">
        <f t="shared" si="0"/>
        <v>17.96</v>
      </c>
      <c r="O13">
        <v>29</v>
      </c>
      <c r="W13">
        <v>2024</v>
      </c>
    </row>
    <row r="14" spans="1:25" x14ac:dyDescent="0.25">
      <c r="A14" t="s">
        <v>1</v>
      </c>
      <c r="B14" t="s">
        <v>48</v>
      </c>
      <c r="C14">
        <v>190</v>
      </c>
      <c r="O14">
        <v>30</v>
      </c>
    </row>
    <row r="15" spans="1:25" x14ac:dyDescent="0.25">
      <c r="A15" t="s">
        <v>42</v>
      </c>
      <c r="B15" t="s">
        <v>48</v>
      </c>
      <c r="C15">
        <v>600</v>
      </c>
      <c r="O15">
        <v>31</v>
      </c>
    </row>
    <row r="16" spans="1:25" x14ac:dyDescent="0.25">
      <c r="A16" t="s">
        <v>43</v>
      </c>
      <c r="B16" t="s">
        <v>48</v>
      </c>
      <c r="C16">
        <v>712</v>
      </c>
      <c r="O16">
        <v>32</v>
      </c>
    </row>
    <row r="17" spans="1:15" x14ac:dyDescent="0.25">
      <c r="A17" t="s">
        <v>44</v>
      </c>
      <c r="B17" t="s">
        <v>48</v>
      </c>
      <c r="C17">
        <v>0</v>
      </c>
      <c r="O17">
        <v>33</v>
      </c>
    </row>
    <row r="18" spans="1:15" x14ac:dyDescent="0.25">
      <c r="A18" t="s">
        <v>45</v>
      </c>
      <c r="B18" t="s">
        <v>48</v>
      </c>
      <c r="C18">
        <v>0</v>
      </c>
      <c r="O18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Instructions</vt:lpstr>
      <vt:lpstr>Proforma</vt:lpstr>
      <vt:lpstr>Analysis</vt:lpstr>
      <vt:lpstr>Lists</vt:lpstr>
      <vt:lpstr>Proforma!Print_Area</vt:lpstr>
    </vt:vector>
  </TitlesOfParts>
  <Company>OHSU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Anderson</dc:creator>
  <cp:lastModifiedBy>Isha Van Gelder</cp:lastModifiedBy>
  <cp:lastPrinted>2022-08-03T23:14:51Z</cp:lastPrinted>
  <dcterms:created xsi:type="dcterms:W3CDTF">2019-10-18T16:25:59Z</dcterms:created>
  <dcterms:modified xsi:type="dcterms:W3CDTF">2023-01-17T20:09:45Z</dcterms:modified>
</cp:coreProperties>
</file>